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P:\stats\SD5\publishing\25 October\Trade Survey Wales\"/>
    </mc:Choice>
  </mc:AlternateContent>
  <xr:revisionPtr revIDLastSave="0" documentId="13_ncr:1_{9B719438-84D5-4236-8F57-895140AA53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flen Glawr" sheetId="1" r:id="rId1"/>
    <sheet name="Nodiadau" sheetId="2" r:id="rId2"/>
    <sheet name="Tabl cynnwys" sheetId="3" r:id="rId3"/>
    <sheet name="Tabl_1" sheetId="4" r:id="rId4"/>
    <sheet name="Tabl_2" sheetId="5" r:id="rId5"/>
    <sheet name="Tabl_3" sheetId="6" r:id="rId6"/>
    <sheet name="Tabl_4" sheetId="7" r:id="rId7"/>
    <sheet name="Tabl_5" sheetId="8" r:id="rId8"/>
    <sheet name="Tabl_6" sheetId="9" r:id="rId9"/>
    <sheet name="Tabl_7" sheetId="10" r:id="rId10"/>
    <sheet name="Tabl_8" sheetId="11" r:id="rId11"/>
    <sheet name="Tabl_9" sheetId="12" r:id="rId12"/>
    <sheet name="Tabl_10" sheetId="13" r:id="rId13"/>
    <sheet name="Tabl_11" sheetId="14" r:id="rId14"/>
    <sheet name="Tabl_12" sheetId="15" r:id="rId15"/>
    <sheet name="Tabl_13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<sst xmlns="http://schemas.openxmlformats.org/spreadsheetml/2006/main" count="374" uniqueCount="194">
  <si>
    <t>Arolwg Masnach Cymru (AMC)</t>
  </si>
  <si>
    <t xml:space="preserve">Ffynhonnell:  Arolwg Masnach Cymru, 2021, Llywodraeth Cymru </t>
  </si>
  <si>
    <t>Cyhoeddi: 25 Hydref 2023</t>
  </si>
  <si>
    <t>Ystadegydd cyfrifol: Ben Harries</t>
  </si>
  <si>
    <t>Nodiadau</t>
  </si>
  <si>
    <t>Rhif Nodyn</t>
  </si>
  <si>
    <t>Nodyn Testun</t>
  </si>
  <si>
    <t>[Nodyn 1]</t>
  </si>
  <si>
    <t>Mae'r set data hon yn rhoi agregau manwl o Arolwg Masnach Cymru (AMC) o ran ystadegau nwyddau a gwasanaethau ar gyfer y blwyddyn 2021.</t>
  </si>
  <si>
    <t>[Nodyn 2]</t>
  </si>
  <si>
    <t>Mae'r rhain yn ‘Ystadegau swyddogol o dan ddatblygiad’ gan fod y dull a ddefnyddir yn cael ei ddatblygu o hyd a gwyddys bod rhai problemau o ran ansawdd data.</t>
  </si>
  <si>
    <t>[Nodyn 3]</t>
  </si>
  <si>
    <t>Oherwydd gwahaniaethau a chyfyngiadau o ran cwmpas data rhwng 2019 a blynyddoedd blaenorol, ni ellir cymharu data wedi'i daduno yn uniongyrchol.</t>
  </si>
  <si>
    <t>[Nodyn 4]</t>
  </si>
  <si>
    <t>Dylid trin y canlyniadau fel rhai dros dro oherwydd tebygolrwydd diwygiadau yn y dyfodol yn sgil welliannau methodolegol.</t>
  </si>
  <si>
    <t>[Nodyn 5]</t>
  </si>
  <si>
    <t>Nid yw'r AMC yn cynnwys busnesau o'r sectorau diwydiant a ganlyn: gweinyddiaeth gyhoeddus, amddiffyn, gweithgareddau iechyd dynol a gwaith cymdeithasol, gweithgareddau aelwydydd fel cyflogwyr a sefydliadau o diriogaethau eraill. Nid oedd busnesau sydd â statws cyfreithol penodol wedi eu cynnwys yn y sampl ychwaith.</t>
  </si>
  <si>
    <t>[Nodyn 6]</t>
  </si>
  <si>
    <t>Nid oedd busnesau sy'n cyflogi 0-2 o gyflogeion wedi eu cynnwys yn y sampl.</t>
  </si>
  <si>
    <t>[Nodyn 7]</t>
  </si>
  <si>
    <t>Mae'r ffigurau wedi eu talgrynnu i'r miliwn o bunnoedd agosaf ac felly gall fod rhywfaint o anghysondeb ymddangosiadol rhwng swm yr eitemau cyfansoddol a'r cyfansymiau fel y'u dangosir.</t>
  </si>
  <si>
    <t>[Nodyn 8]</t>
  </si>
  <si>
    <t>Efallai bydd anghysondebau â swm yr eitemau cyfansoddol a'r cyfansymiau oherwydd gwerthoedd na ellir eu dyrannu i nwyddau neu wasanaethau.</t>
  </si>
  <si>
    <t>[Nodyn 9]</t>
  </si>
  <si>
    <t>Nifer y busnesau â gwerthiannau oedd 1408.</t>
  </si>
  <si>
    <t>[Nodyn 10]</t>
  </si>
  <si>
    <t>Nifer y busnesau â gwerthiannau nwyddau oedd 846.</t>
  </si>
  <si>
    <t>[Nodyn 11]</t>
  </si>
  <si>
    <t>Nifer y busnesau â gwerthiannau gwasanaethau oedd 856.</t>
  </si>
  <si>
    <t>[Nodyn 12]</t>
  </si>
  <si>
    <t>Nifer y busnesau bach â gwerthiannau oedd 715.</t>
  </si>
  <si>
    <t>[Nodyn 13]</t>
  </si>
  <si>
    <t>Nifer y busnesau canolig â gwerthiannau oedd 408.</t>
  </si>
  <si>
    <t>[Nodyn 14]</t>
  </si>
  <si>
    <t>Nifer y busnesau mawr â gwerthiannau oedd 285.</t>
  </si>
  <si>
    <t>[Nodyn 15]</t>
  </si>
  <si>
    <t>Nifer y busnesau `Sector Cynradd a Chyfleustodau` â gwerthiannau` oedd 62.</t>
  </si>
  <si>
    <t>[Nodyn 16]</t>
  </si>
  <si>
    <t>Nifer y busnesau `Adeiladu` â gwerthiannau` oedd 155.</t>
  </si>
  <si>
    <t>[Nodyn 17]</t>
  </si>
  <si>
    <t>Nifer y busnesau `Busnes a Gwasanaethau Eraill` â gwerthiannau` oedd 398.</t>
  </si>
  <si>
    <t>[Nodyn 18]</t>
  </si>
  <si>
    <t>Nifer y busnesau `Gweithgynhyrchu` â gwerthiannau` oedd 265.</t>
  </si>
  <si>
    <t>[Nodyn 19]</t>
  </si>
  <si>
    <t>Nifer y busnesau `Masnach, Llety a Thrafnidiaeth` â gwerthiannau` oedd 528.</t>
  </si>
  <si>
    <t>[Nodyn 20]</t>
  </si>
  <si>
    <t>Nifer y busnesau bach gydag allforion oedd 111.</t>
  </si>
  <si>
    <t>[Nodyn 21]</t>
  </si>
  <si>
    <t>Nifer y busnesau canolig gydag allforion oedd 126.</t>
  </si>
  <si>
    <t>[Nodyn 22]</t>
  </si>
  <si>
    <t>Nifer y busnesau mawr gydag allforion oedd 56.</t>
  </si>
  <si>
    <t>[Nodyn 23]</t>
  </si>
  <si>
    <t>Nifer y busnesau ag allforion oedd 293.</t>
  </si>
  <si>
    <t>[Nodyn 24]</t>
  </si>
  <si>
    <t>Nifer y busnesau â chynnyrch a werthwyd yn y Deyrnas Unedig oedd 1390.</t>
  </si>
  <si>
    <t>[Nodyn 25]</t>
  </si>
  <si>
    <t>Nifer y busnesau â phryniannau oedd 1061.</t>
  </si>
  <si>
    <t>[Nodyn 26]</t>
  </si>
  <si>
    <t>Nifer y busnesau â phryniannau nwyddau oedd 983.</t>
  </si>
  <si>
    <t>[Nodyn 27]</t>
  </si>
  <si>
    <t>Nifer y busnesau â phryniannau gwasanaethau oedd 642.</t>
  </si>
  <si>
    <t>[Nodyn 28]</t>
  </si>
  <si>
    <t>Nifer y busnesau bach â phryniannau oedd 629.</t>
  </si>
  <si>
    <t>[Nodyn 29]</t>
  </si>
  <si>
    <t>Nifer y busnesau canolig â phryniannau oedd 290.</t>
  </si>
  <si>
    <t>[Nodyn 30]</t>
  </si>
  <si>
    <t>Nifer y busnesau mawr â phryniannau oedd 142.</t>
  </si>
  <si>
    <t>[Nodyn 31]</t>
  </si>
  <si>
    <t>Nifer y busnesau `Sector Cynradd a Chyfleustodau` â phryniannau` oedd 52.</t>
  </si>
  <si>
    <t>[Nodyn 32]</t>
  </si>
  <si>
    <t>Nifer y busnesau `Adeiladu` â phryniannau` oedd 130.</t>
  </si>
  <si>
    <t>[Nodyn 33]</t>
  </si>
  <si>
    <t>Nifer y busnesau `Busnes a Gwasanaethau Eraill` â phryniannau` oedd 287.</t>
  </si>
  <si>
    <t>[Nodyn 34]</t>
  </si>
  <si>
    <t>Nifer y busnesau `Gweithgynhyrchu` â phryniannau` oedd 185.</t>
  </si>
  <si>
    <t>[Nodyn 35]</t>
  </si>
  <si>
    <t>Nifer y busnesau `Masnach, Llety a Thrafnidiaeth` â phryniannau` oedd 407.</t>
  </si>
  <si>
    <t>[p]</t>
  </si>
  <si>
    <t>Mae'r gwerthoedd yma dros dro, byddant yn cael eu diwygio mewn cyhoeddiad yn y dyfodol.</t>
  </si>
  <si>
    <t>[r]</t>
  </si>
  <si>
    <t>Mae'r gwerthoedd wedi cael eu diwygio.</t>
  </si>
  <si>
    <t>[c]</t>
  </si>
  <si>
    <t>Mae'r gwerth hwn wedi'i atal oherwydd ei fod yn seiliedig ar nifer fach o drafodion sy'n naill ai peryglu cyflwyniad diogel neu'n cyfrannu at gyfran fawr o werth y gell.</t>
  </si>
  <si>
    <t>Mae'n cynrychioli gwerth sy'n rowndio i 0, ond nid yw'n 0.</t>
  </si>
  <si>
    <t>Tabl cynnwys</t>
  </si>
  <si>
    <t>Rhif tabl</t>
  </si>
  <si>
    <t>Enw tabl</t>
  </si>
  <si>
    <t>Tabl 1</t>
  </si>
  <si>
    <t>Cyrchfan</t>
  </si>
  <si>
    <t>Nwyddau [Nodyn 10]</t>
  </si>
  <si>
    <t>Gwasanaethau [Nodyn 11]</t>
  </si>
  <si>
    <t>Cyfanswm [Nodyn 9]</t>
  </si>
  <si>
    <t>Cymru</t>
  </si>
  <si>
    <t>Gweddill y DU</t>
  </si>
  <si>
    <t>UE</t>
  </si>
  <si>
    <t>Tu hwnt i'r UE</t>
  </si>
  <si>
    <t>Tabl 2</t>
  </si>
  <si>
    <t>Heb ei dyrannu</t>
  </si>
  <si>
    <t>Cyfanswm</t>
  </si>
  <si>
    <t>Tabl 3</t>
  </si>
  <si>
    <t>Categori Mashach</t>
  </si>
  <si>
    <t>Bach [Nodyn 12]</t>
  </si>
  <si>
    <t>Canolig [Nodyn 13]</t>
  </si>
  <si>
    <t>Mawr [Nodyn 14]</t>
  </si>
  <si>
    <t>Nwyddau</t>
  </si>
  <si>
    <t>Gwasanaethau</t>
  </si>
  <si>
    <t>Tabl 4</t>
  </si>
  <si>
    <t>Tabl 5</t>
  </si>
  <si>
    <t>Sector Cynradd a Chyfleustodau [Nodyn 15]</t>
  </si>
  <si>
    <t>Adeiladu [Nodyn 16]</t>
  </si>
  <si>
    <t>Busnes a Gwasanaethau Eraill [Nodyn 18]</t>
  </si>
  <si>
    <t>Gweithgynhyrchu [Nodyn 17]</t>
  </si>
  <si>
    <t>Masnach, Llety a Thrafnidiaeth [Nodyn 19]</t>
  </si>
  <si>
    <t>Tabl 6</t>
  </si>
  <si>
    <t>Gwlad</t>
  </si>
  <si>
    <t>Ffrainc</t>
  </si>
  <si>
    <t>Yr Almaen</t>
  </si>
  <si>
    <t>Swistir</t>
  </si>
  <si>
    <t>Tsieina</t>
  </si>
  <si>
    <t>Yr Iseldiroedd</t>
  </si>
  <si>
    <t>Iwerddon</t>
  </si>
  <si>
    <t>Gwlad Belg</t>
  </si>
  <si>
    <t>Yr Eidal</t>
  </si>
  <si>
    <t>Japan</t>
  </si>
  <si>
    <t>Tabl 7</t>
  </si>
  <si>
    <t>Rhanbarth</t>
  </si>
  <si>
    <t>Yr Undeb Ewropeaidd</t>
  </si>
  <si>
    <t>Gogledd America</t>
  </si>
  <si>
    <t>Asia</t>
  </si>
  <si>
    <t>Affrica</t>
  </si>
  <si>
    <t>Dwyrain Canol</t>
  </si>
  <si>
    <t>Gweddill Ewrop</t>
  </si>
  <si>
    <t>Australasia</t>
  </si>
  <si>
    <t>Canolbarth America a De America</t>
  </si>
  <si>
    <t>Gweddill y byd heb ei dyrannu</t>
  </si>
  <si>
    <t>Tabl 8</t>
  </si>
  <si>
    <t>Cynnyrch</t>
  </si>
  <si>
    <t>Gwasanaethau telegyfathrebu</t>
  </si>
  <si>
    <t>Adeiladau a gwaith codi adeiladau</t>
  </si>
  <si>
    <t>Nwyddau eraill wedi'u gweithgynhyrchu</t>
  </si>
  <si>
    <t>Gwasanaethau masnach cyfanwerthu, heblaw cerbydau modur a beiciau modur</t>
  </si>
  <si>
    <t>Nwy; dosbarthiad tanwyddau nwyol drwy'r brif system; cyflenwad stêm ac aerdymheru</t>
  </si>
  <si>
    <t>Cynhyrchion tybaco</t>
  </si>
  <si>
    <t>Gwaith adeiladu arbenigol</t>
  </si>
  <si>
    <t>Cerbydau modur, trelars a hanner trelars</t>
  </si>
  <si>
    <t>Cynhyrchion bwyd eraill wedi gweithgynhyrchu</t>
  </si>
  <si>
    <t>Gwasanaethau ariannol, heblaw cyllid yswiriant a phensiwn</t>
  </si>
  <si>
    <t>Cyfanswm gwerth gwerthiannau busnes Cymru o fewn y DU</t>
  </si>
  <si>
    <t>Tabl 9</t>
  </si>
  <si>
    <t>Tarddle</t>
  </si>
  <si>
    <t>Nwyddau [Nodyn 26]</t>
  </si>
  <si>
    <t>Gwasanaethau [Nodyn 27]</t>
  </si>
  <si>
    <t>Cyfanswm [Nodyn 25]</t>
  </si>
  <si>
    <t>Tabl 10</t>
  </si>
  <si>
    <t>Tabl 11</t>
  </si>
  <si>
    <t>Bach [Nodyn 28]</t>
  </si>
  <si>
    <t>Canolig [Nodyn 29]</t>
  </si>
  <si>
    <t>Mawr [Nodyn 30]</t>
  </si>
  <si>
    <t>Tabl 12</t>
  </si>
  <si>
    <t>Tabl 13</t>
  </si>
  <si>
    <t>Sector Cynradd a Chyfleustodau [Nodyn 31]</t>
  </si>
  <si>
    <t>Adeiladu [Nodyn 32]</t>
  </si>
  <si>
    <t>Busnes a Gwasanaethau Eraill [Nodyn 34]</t>
  </si>
  <si>
    <t>Gweithgynhyrchu [Nodyn 33]</t>
  </si>
  <si>
    <t>Masnach, Llety a Thrafnidiaeth [Nodyn 35]</t>
  </si>
  <si>
    <t>Lloegr</t>
  </si>
  <si>
    <t>Yr Alban</t>
  </si>
  <si>
    <t>Gogledd Iwerddon</t>
  </si>
  <si>
    <t>Y DU heb ei dyrannu</t>
  </si>
  <si>
    <t>Mae'r daflen hon yn cynnwys un tabl.</t>
  </si>
  <si>
    <t>Unol Daliaethau</t>
  </si>
  <si>
    <t>Mae'r daflen hon yn cynnwys dau dabl.</t>
  </si>
  <si>
    <t>Bach [Nodyn 20]</t>
  </si>
  <si>
    <t>Canolig [Nodyn 21]</t>
  </si>
  <si>
    <t>Mawr [Nodyn 22]</t>
  </si>
  <si>
    <t>Cyfanswm [Nodyn 23]</t>
  </si>
  <si>
    <t>Canran</t>
  </si>
  <si>
    <t>[c] = Wedi'i hatal</t>
  </si>
  <si>
    <t>Cyfran y busnesau yng Nghymru gyda gwerthiannau fesul cyrchfan, 2021[Nodyn 4][Nodyn 7][Nodyn 8]</t>
  </si>
  <si>
    <t>Cyfanswm gwerthiannau, nwyddau a gwasanaethau fesul cyrchfan (£ Miliynau), 2021[Nodyn 4][Nodyn 7][Nodyn 8]</t>
  </si>
  <si>
    <t>Cyfanswm gwerthiannau, nwyddau a gwasanaethau fesul maint band (£ Miliynau), 2021[Nodyn 4][Nodyn 7][Nodyn 8]</t>
  </si>
  <si>
    <t>Cyfanswm gwerthiannau fesul maint band a chyrchfan (£ Miliynau), 2021[Nodyn 4][Nodyn 7][Nodyn 8]</t>
  </si>
  <si>
    <t>Cyfanswm gwerthiannau fesul sector a chyrchfan (£ Miliynau), 2021[Nodyn 4][Nodyn 7][Nodyn 8]</t>
  </si>
  <si>
    <t>Y 10 prif gyrchfan ar gyfer allforion o Gymru, fesul maint band (£ Miliynau), 2021[Nodyn 4][Nodyn 7][Nodyn 8]</t>
  </si>
  <si>
    <t>Allforion o Gymru fesul rhanbarth a maint band (£ Miliynau), 2021[Nodyn 4][Nodyn 7][Nodyn 8]</t>
  </si>
  <si>
    <t>Y 10 prif cynnyrch a werthir gan fusnesau yng Nghymru yn y DU (a) (£ Miliynau), 2021[Nodyn 4][Nodyn 7][Nodyn 8]</t>
  </si>
  <si>
    <t>Cyfran y busnesau yng Nghymru gyda phryniannau fesul tarddle, 2021[Nodyn 4][Nodyn 7][Nodyn 8]</t>
  </si>
  <si>
    <t>Cyfanswm pryniannau, nwyddau a gwasanaethau fesul tarddle (£ Miliynau), 2021[Nodyn 4][Nodyn 7][Nodyn 8]</t>
  </si>
  <si>
    <t>Cyfanswm pryniannau, nwyddau a gwasanaethau fesul maint band  (£ Miliynau), 2021[Nodyn 4][Nodyn 7][Nodyn 8]</t>
  </si>
  <si>
    <t>Cyfanswm pryniannau fesul maint band a tharddle (£ Miliynau), 2021[Nodyn 4][Nodyn 7][Nodyn 8]</t>
  </si>
  <si>
    <t>Cyfanswm pryniannau fesul sector a tharddle (£ Miliynau), 2021[Nodyn 4][Nodyn 7][Nodyn 8]</t>
  </si>
  <si>
    <t>[isel]</t>
  </si>
  <si>
    <t>Gwerthoedd [Nodyn 24]</t>
  </si>
  <si>
    <t>https://www.llyw.cymru/arolwg-masnach-cymru-2021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</si>
</sst>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b/>
      <sz val="1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lyw.cymru/arolwg-masnach-cymru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showGridLines="0" tabSelected="1" workbookViewId="0"/>
  </sheetViews>
  <sheetFormatPr defaultColWidth="11.453125" defaultRowHeight="14.5" x14ac:dyDescent="0.35"/>
  <sheetData>
    <row r="1" spans="1:1" ht="18" x14ac:dyDescent="0.35">
      <c r="A1" s="12" t="s">
        <v>0</v>
      </c>
    </row>
    <row r="2" spans="1:1" ht="15.5" x14ac:dyDescent="0.35">
      <c r="A2" s="13" t="s">
        <v>1</v>
      </c>
    </row>
    <row r="3" spans="1:1" ht="15.5" x14ac:dyDescent="0.35">
      <c r="A3" s="14" t="s">
        <v>2</v>
      </c>
    </row>
    <row r="4" spans="1:1" ht="15.5" x14ac:dyDescent="0.35">
      <c r="A4" s="14" t="s">
        <v>3</v>
      </c>
    </row>
    <row r="5" spans="1:1" ht="15.5" x14ac:dyDescent="0.35">
      <c r="A5" s="15" t="str">
        <f>HYPERLINK("mailto:ystadegau.masnach@llyw.cymru","Cyswllt: ystadegau.masnach@llyw.cymru")</f>
        <v>Cyswllt: ystadegau.masnach@llyw.cymru</v>
      </c>
    </row>
    <row r="6" spans="1:1" ht="15.5" x14ac:dyDescent="0.35">
      <c r="A6" s="15" t="s">
        <v>193</v>
      </c>
    </row>
    <row r="7" spans="1:1" ht="15.5" x14ac:dyDescent="0.35">
      <c r="A7" s="8"/>
    </row>
    <row r="8" spans="1:1" ht="15.5" x14ac:dyDescent="0.35">
      <c r="A8" s="9"/>
    </row>
    <row r="9" spans="1:1" ht="15.5" x14ac:dyDescent="0.35">
      <c r="A9" s="7"/>
    </row>
    <row r="10" spans="1:1" ht="15.5" x14ac:dyDescent="0.35">
      <c r="A10" s="7"/>
    </row>
  </sheetData>
  <hyperlinks>
    <hyperlink ref="A6" r:id="rId1" xr:uid="{4699927D-973C-4A17-A5D2-A38A88F18243}"/>
  </hyperlink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1"/>
  <sheetViews>
    <sheetView workbookViewId="0"/>
  </sheetViews>
  <sheetFormatPr defaultColWidth="11.453125" defaultRowHeight="14.5" x14ac:dyDescent="0.35"/>
  <cols>
    <col min="1" max="1" width="3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5.81640625" bestFit="1" customWidth="1"/>
  </cols>
  <sheetData>
    <row r="1" spans="1:5" ht="19" x14ac:dyDescent="0.4">
      <c r="A1" s="1" t="s">
        <v>184</v>
      </c>
    </row>
    <row r="2" spans="1:5" ht="15.5" x14ac:dyDescent="0.35">
      <c r="A2" s="2" t="s">
        <v>1</v>
      </c>
    </row>
    <row r="3" spans="1:5" ht="15.5" x14ac:dyDescent="0.35">
      <c r="A3" s="2" t="s">
        <v>169</v>
      </c>
    </row>
    <row r="4" spans="1:5" ht="15.5" x14ac:dyDescent="0.35">
      <c r="A4" s="2" t="s">
        <v>177</v>
      </c>
    </row>
    <row r="5" spans="1:5" ht="15.5" x14ac:dyDescent="0.35">
      <c r="A5" s="4" t="s">
        <v>125</v>
      </c>
      <c r="B5" s="4" t="s">
        <v>172</v>
      </c>
      <c r="C5" s="4" t="s">
        <v>173</v>
      </c>
      <c r="D5" s="4" t="s">
        <v>174</v>
      </c>
      <c r="E5" s="4" t="s">
        <v>175</v>
      </c>
    </row>
    <row r="6" spans="1:5" ht="15.5" x14ac:dyDescent="0.35">
      <c r="A6" s="2" t="s">
        <v>126</v>
      </c>
      <c r="B6" s="6">
        <v>811</v>
      </c>
      <c r="C6" s="11">
        <v>1977</v>
      </c>
      <c r="D6" s="11">
        <v>4623</v>
      </c>
      <c r="E6" s="11">
        <v>7412</v>
      </c>
    </row>
    <row r="7" spans="1:5" ht="15.5" x14ac:dyDescent="0.35">
      <c r="A7" s="2" t="s">
        <v>127</v>
      </c>
      <c r="B7" s="6">
        <v>102</v>
      </c>
      <c r="C7" s="6">
        <v>647</v>
      </c>
      <c r="D7" s="11">
        <v>3449</v>
      </c>
      <c r="E7" s="11">
        <v>4198</v>
      </c>
    </row>
    <row r="8" spans="1:5" ht="15.5" x14ac:dyDescent="0.35">
      <c r="A8" s="2" t="s">
        <v>128</v>
      </c>
      <c r="B8" s="6">
        <v>120</v>
      </c>
      <c r="C8" s="6">
        <v>498</v>
      </c>
      <c r="D8" s="11">
        <v>1086</v>
      </c>
      <c r="E8" s="11">
        <v>1703</v>
      </c>
    </row>
    <row r="9" spans="1:5" ht="15.5" x14ac:dyDescent="0.35">
      <c r="A9" s="2" t="s">
        <v>129</v>
      </c>
      <c r="B9" s="6" t="s">
        <v>81</v>
      </c>
      <c r="C9" s="6">
        <v>27</v>
      </c>
      <c r="D9" s="6" t="s">
        <v>81</v>
      </c>
      <c r="E9" s="6">
        <v>86</v>
      </c>
    </row>
    <row r="10" spans="1:5" ht="15.5" x14ac:dyDescent="0.35">
      <c r="A10" s="2" t="s">
        <v>130</v>
      </c>
      <c r="B10" s="6">
        <v>56</v>
      </c>
      <c r="C10" s="6" t="s">
        <v>81</v>
      </c>
      <c r="D10" s="6" t="s">
        <v>81</v>
      </c>
      <c r="E10" s="6">
        <v>113</v>
      </c>
    </row>
    <row r="11" spans="1:5" ht="15.5" x14ac:dyDescent="0.35">
      <c r="A11" s="2" t="s">
        <v>131</v>
      </c>
      <c r="B11" s="6" t="s">
        <v>81</v>
      </c>
      <c r="C11" s="6">
        <v>14</v>
      </c>
      <c r="D11" s="6" t="s">
        <v>81</v>
      </c>
      <c r="E11" s="11">
        <v>1049</v>
      </c>
    </row>
    <row r="12" spans="1:5" ht="15.5" x14ac:dyDescent="0.35">
      <c r="A12" s="2" t="s">
        <v>132</v>
      </c>
      <c r="B12" s="6" t="s">
        <v>81</v>
      </c>
      <c r="C12" s="6">
        <v>34</v>
      </c>
      <c r="D12" s="6" t="s">
        <v>81</v>
      </c>
      <c r="E12" s="6">
        <v>58</v>
      </c>
    </row>
    <row r="13" spans="1:5" ht="15.5" x14ac:dyDescent="0.35">
      <c r="A13" s="2" t="s">
        <v>133</v>
      </c>
      <c r="B13" s="6">
        <v>12</v>
      </c>
      <c r="C13" s="6">
        <v>50</v>
      </c>
      <c r="D13" s="6">
        <v>0</v>
      </c>
      <c r="E13" s="6">
        <v>62</v>
      </c>
    </row>
    <row r="14" spans="1:5" ht="15.5" x14ac:dyDescent="0.35">
      <c r="A14" s="2" t="s">
        <v>134</v>
      </c>
      <c r="B14" s="6">
        <v>818</v>
      </c>
      <c r="C14" s="11">
        <v>1538</v>
      </c>
      <c r="D14" s="11">
        <v>4300</v>
      </c>
      <c r="E14" s="11">
        <v>6656</v>
      </c>
    </row>
    <row r="15" spans="1:5" ht="15.5" x14ac:dyDescent="0.35">
      <c r="A15" s="2" t="s">
        <v>98</v>
      </c>
      <c r="B15" s="11">
        <v>2011</v>
      </c>
      <c r="C15" s="11">
        <v>4833</v>
      </c>
      <c r="D15" s="11">
        <v>14494</v>
      </c>
      <c r="E15" s="11">
        <v>21338</v>
      </c>
    </row>
    <row r="16" spans="1:5" ht="15.5" x14ac:dyDescent="0.35">
      <c r="A16" s="2"/>
      <c r="B16" s="6"/>
      <c r="C16" s="6"/>
      <c r="D16" s="6"/>
      <c r="E16" s="6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  <row r="31" spans="1:1" ht="15.5" x14ac:dyDescent="0.35">
      <c r="A31" s="2"/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0"/>
  <sheetViews>
    <sheetView workbookViewId="0"/>
  </sheetViews>
  <sheetFormatPr defaultColWidth="11.453125" defaultRowHeight="14.5" x14ac:dyDescent="0.35"/>
  <cols>
    <col min="1" max="1" width="87.7265625" customWidth="1"/>
    <col min="2" max="2" width="13.7265625" customWidth="1"/>
    <col min="3" max="3" width="27.7265625" bestFit="1" customWidth="1"/>
  </cols>
  <sheetData>
    <row r="1" spans="1:3" ht="19" x14ac:dyDescent="0.4">
      <c r="A1" s="1" t="s">
        <v>185</v>
      </c>
    </row>
    <row r="2" spans="1:3" ht="15.5" x14ac:dyDescent="0.35">
      <c r="A2" s="2" t="s">
        <v>1</v>
      </c>
    </row>
    <row r="3" spans="1:3" ht="15.5" x14ac:dyDescent="0.35">
      <c r="A3" s="2" t="s">
        <v>169</v>
      </c>
    </row>
    <row r="4" spans="1:3" ht="15.5" x14ac:dyDescent="0.35">
      <c r="A4" s="4" t="s">
        <v>136</v>
      </c>
      <c r="B4" s="4" t="s">
        <v>176</v>
      </c>
      <c r="C4" s="4" t="s">
        <v>192</v>
      </c>
    </row>
    <row r="5" spans="1:3" ht="15.5" x14ac:dyDescent="0.35">
      <c r="A5" s="2" t="s">
        <v>137</v>
      </c>
      <c r="B5" s="10">
        <v>0.14000000000000001</v>
      </c>
      <c r="C5" s="11">
        <v>10344</v>
      </c>
    </row>
    <row r="6" spans="1:3" ht="15.5" x14ac:dyDescent="0.35">
      <c r="A6" s="2" t="s">
        <v>138</v>
      </c>
      <c r="B6" s="10">
        <v>0.09</v>
      </c>
      <c r="C6" s="11">
        <v>6423</v>
      </c>
    </row>
    <row r="7" spans="1:3" ht="15.5" x14ac:dyDescent="0.35">
      <c r="A7" s="2" t="s">
        <v>139</v>
      </c>
      <c r="B7" s="10">
        <v>0.05</v>
      </c>
      <c r="C7" s="11">
        <v>3269</v>
      </c>
    </row>
    <row r="8" spans="1:3" ht="15.5" x14ac:dyDescent="0.35">
      <c r="A8" s="2" t="s">
        <v>140</v>
      </c>
      <c r="B8" s="10">
        <v>0.04</v>
      </c>
      <c r="C8" s="11">
        <v>2741</v>
      </c>
    </row>
    <row r="9" spans="1:3" ht="15.5" x14ac:dyDescent="0.35">
      <c r="A9" s="2" t="s">
        <v>141</v>
      </c>
      <c r="B9" s="10">
        <v>0.03</v>
      </c>
      <c r="C9" s="11">
        <v>1925</v>
      </c>
    </row>
    <row r="10" spans="1:3" ht="15.5" x14ac:dyDescent="0.35">
      <c r="A10" s="2" t="s">
        <v>142</v>
      </c>
      <c r="B10" s="10">
        <v>0.02</v>
      </c>
      <c r="C10" s="11">
        <v>1684</v>
      </c>
    </row>
    <row r="11" spans="1:3" ht="15.5" x14ac:dyDescent="0.35">
      <c r="A11" s="2" t="s">
        <v>143</v>
      </c>
      <c r="B11" s="10">
        <v>0.02</v>
      </c>
      <c r="C11" s="11">
        <v>1657</v>
      </c>
    </row>
    <row r="12" spans="1:3" ht="15.5" x14ac:dyDescent="0.35">
      <c r="A12" s="2" t="s">
        <v>144</v>
      </c>
      <c r="B12" s="10">
        <v>0.02</v>
      </c>
      <c r="C12" s="11">
        <v>1642</v>
      </c>
    </row>
    <row r="13" spans="1:3" ht="15.5" x14ac:dyDescent="0.35">
      <c r="A13" s="2" t="s">
        <v>145</v>
      </c>
      <c r="B13" s="10">
        <v>0.02</v>
      </c>
      <c r="C13" s="11">
        <v>1459</v>
      </c>
    </row>
    <row r="14" spans="1:3" ht="15.5" x14ac:dyDescent="0.35">
      <c r="A14" s="2" t="s">
        <v>146</v>
      </c>
      <c r="B14" s="10">
        <v>0.02</v>
      </c>
      <c r="C14" s="11">
        <v>1337</v>
      </c>
    </row>
    <row r="15" spans="1:3" ht="15.5" x14ac:dyDescent="0.35">
      <c r="A15" s="2" t="s">
        <v>147</v>
      </c>
      <c r="B15" s="10">
        <v>1</v>
      </c>
      <c r="C15" s="11">
        <v>71721</v>
      </c>
    </row>
    <row r="16" spans="1:3" ht="15.5" x14ac:dyDescent="0.35">
      <c r="A16" s="2"/>
      <c r="B16" s="6"/>
      <c r="C16" s="6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workbookViewId="0"/>
  </sheetViews>
  <sheetFormatPr defaultColWidth="11.453125" defaultRowHeight="14.5" x14ac:dyDescent="0.35"/>
  <cols>
    <col min="1" max="1" width="22.7265625" customWidth="1"/>
    <col min="2" max="2" width="24.54296875" bestFit="1" customWidth="1"/>
    <col min="3" max="3" width="30.7265625" bestFit="1" customWidth="1"/>
    <col min="4" max="4" width="25.81640625" bestFit="1" customWidth="1"/>
  </cols>
  <sheetData>
    <row r="1" spans="1:4" ht="19" x14ac:dyDescent="0.4">
      <c r="A1" s="1" t="s">
        <v>186</v>
      </c>
    </row>
    <row r="2" spans="1:4" ht="15.5" x14ac:dyDescent="0.35">
      <c r="A2" s="2" t="s">
        <v>1</v>
      </c>
    </row>
    <row r="3" spans="1:4" ht="15.5" x14ac:dyDescent="0.35">
      <c r="A3" s="2" t="s">
        <v>169</v>
      </c>
    </row>
    <row r="4" spans="1:4" ht="15.5" x14ac:dyDescent="0.35">
      <c r="A4" s="4" t="s">
        <v>149</v>
      </c>
      <c r="B4" s="4" t="s">
        <v>150</v>
      </c>
      <c r="C4" s="4" t="s">
        <v>151</v>
      </c>
      <c r="D4" s="4" t="s">
        <v>152</v>
      </c>
    </row>
    <row r="5" spans="1:4" ht="15.5" x14ac:dyDescent="0.35">
      <c r="A5" s="2" t="s">
        <v>92</v>
      </c>
      <c r="B5" s="10">
        <v>0.8</v>
      </c>
      <c r="C5" s="10">
        <v>0.91</v>
      </c>
      <c r="D5" s="10">
        <v>0.85</v>
      </c>
    </row>
    <row r="6" spans="1:4" ht="15.5" x14ac:dyDescent="0.35">
      <c r="A6" s="2" t="s">
        <v>93</v>
      </c>
      <c r="B6" s="10">
        <v>0.65</v>
      </c>
      <c r="C6" s="10">
        <v>0.57999999999999996</v>
      </c>
      <c r="D6" s="10">
        <v>0.67</v>
      </c>
    </row>
    <row r="7" spans="1:4" ht="15.5" x14ac:dyDescent="0.35">
      <c r="A7" s="2" t="s">
        <v>94</v>
      </c>
      <c r="B7" s="10">
        <v>0.17</v>
      </c>
      <c r="C7" s="10">
        <v>0.06</v>
      </c>
      <c r="D7" s="10">
        <v>0.16</v>
      </c>
    </row>
    <row r="8" spans="1:4" ht="15.5" x14ac:dyDescent="0.35">
      <c r="A8" s="2" t="s">
        <v>95</v>
      </c>
      <c r="B8" s="10">
        <v>0.09</v>
      </c>
      <c r="C8" s="10">
        <v>0.03</v>
      </c>
      <c r="D8" s="10">
        <v>0.09</v>
      </c>
    </row>
    <row r="9" spans="1:4" ht="15.5" x14ac:dyDescent="0.35">
      <c r="A9" s="2"/>
      <c r="B9" s="6"/>
      <c r="C9" s="6"/>
      <c r="D9" s="6"/>
    </row>
    <row r="10" spans="1:4" ht="15.5" x14ac:dyDescent="0.35">
      <c r="A10" s="2"/>
    </row>
    <row r="11" spans="1:4" ht="15.5" x14ac:dyDescent="0.35">
      <c r="A11" s="2"/>
    </row>
    <row r="12" spans="1:4" ht="15.5" x14ac:dyDescent="0.35">
      <c r="A12" s="2"/>
    </row>
    <row r="13" spans="1:4" ht="15.5" x14ac:dyDescent="0.35">
      <c r="A13" s="2"/>
    </row>
    <row r="14" spans="1:4" ht="15.5" x14ac:dyDescent="0.35">
      <c r="A14" s="2"/>
    </row>
    <row r="15" spans="1:4" ht="15.5" x14ac:dyDescent="0.35">
      <c r="A15" s="2"/>
    </row>
    <row r="16" spans="1:4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0"/>
  <sheetViews>
    <sheetView workbookViewId="0"/>
  </sheetViews>
  <sheetFormatPr defaultColWidth="11.453125" defaultRowHeight="14.5" x14ac:dyDescent="0.35"/>
  <cols>
    <col min="1" max="1" width="22.7265625" customWidth="1"/>
    <col min="2" max="2" width="24.54296875" bestFit="1" customWidth="1"/>
    <col min="3" max="3" width="30.7265625" bestFit="1" customWidth="1"/>
    <col min="4" max="4" width="25.81640625" bestFit="1" customWidth="1"/>
  </cols>
  <sheetData>
    <row r="1" spans="1:4" ht="19" x14ac:dyDescent="0.4">
      <c r="A1" s="1" t="s">
        <v>187</v>
      </c>
    </row>
    <row r="2" spans="1:4" ht="15.5" x14ac:dyDescent="0.35">
      <c r="A2" s="2" t="s">
        <v>1</v>
      </c>
    </row>
    <row r="3" spans="1:4" ht="15.5" x14ac:dyDescent="0.35">
      <c r="A3" s="2" t="s">
        <v>169</v>
      </c>
    </row>
    <row r="4" spans="1:4" ht="15.5" x14ac:dyDescent="0.35">
      <c r="A4" s="4" t="s">
        <v>149</v>
      </c>
      <c r="B4" s="4" t="s">
        <v>150</v>
      </c>
      <c r="C4" s="4" t="s">
        <v>151</v>
      </c>
      <c r="D4" s="4" t="s">
        <v>152</v>
      </c>
    </row>
    <row r="5" spans="1:4" ht="15.5" x14ac:dyDescent="0.35">
      <c r="A5" s="2" t="s">
        <v>92</v>
      </c>
      <c r="B5" s="11">
        <v>21830</v>
      </c>
      <c r="C5" s="11">
        <v>20298</v>
      </c>
      <c r="D5" s="11">
        <v>42128</v>
      </c>
    </row>
    <row r="6" spans="1:4" ht="15.5" x14ac:dyDescent="0.35">
      <c r="A6" s="2" t="s">
        <v>93</v>
      </c>
      <c r="B6" s="11">
        <v>31048</v>
      </c>
      <c r="C6" s="11">
        <v>6320</v>
      </c>
      <c r="D6" s="11">
        <v>37368</v>
      </c>
    </row>
    <row r="7" spans="1:4" ht="15.5" x14ac:dyDescent="0.35">
      <c r="A7" s="2" t="s">
        <v>94</v>
      </c>
      <c r="B7" s="11">
        <v>6223</v>
      </c>
      <c r="C7" s="6">
        <v>404</v>
      </c>
      <c r="D7" s="11">
        <v>6628</v>
      </c>
    </row>
    <row r="8" spans="1:4" ht="15.5" x14ac:dyDescent="0.35">
      <c r="A8" s="2" t="s">
        <v>95</v>
      </c>
      <c r="B8" s="11">
        <v>6002</v>
      </c>
      <c r="C8" s="6">
        <v>247</v>
      </c>
      <c r="D8" s="11">
        <v>6249</v>
      </c>
    </row>
    <row r="9" spans="1:4" ht="15.5" x14ac:dyDescent="0.35">
      <c r="A9" s="2" t="s">
        <v>97</v>
      </c>
      <c r="B9" s="11">
        <v>10798</v>
      </c>
      <c r="C9" s="11">
        <v>1857</v>
      </c>
      <c r="D9" s="11">
        <v>12655</v>
      </c>
    </row>
    <row r="10" spans="1:4" ht="15.5" x14ac:dyDescent="0.35">
      <c r="A10" s="2" t="s">
        <v>98</v>
      </c>
      <c r="B10" s="11">
        <v>75901</v>
      </c>
      <c r="C10" s="11">
        <v>29126</v>
      </c>
      <c r="D10" s="11">
        <v>105028</v>
      </c>
    </row>
    <row r="11" spans="1:4" ht="15.5" x14ac:dyDescent="0.35">
      <c r="A11" s="2"/>
      <c r="B11" s="6"/>
      <c r="C11" s="6"/>
      <c r="D11" s="6"/>
    </row>
    <row r="12" spans="1:4" ht="15.5" x14ac:dyDescent="0.35">
      <c r="A12" s="2"/>
    </row>
    <row r="13" spans="1:4" ht="15.5" x14ac:dyDescent="0.35">
      <c r="A13" s="2"/>
    </row>
    <row r="14" spans="1:4" ht="15.5" x14ac:dyDescent="0.35">
      <c r="A14" s="2"/>
    </row>
    <row r="15" spans="1:4" ht="15.5" x14ac:dyDescent="0.35">
      <c r="A15" s="2"/>
    </row>
    <row r="16" spans="1:4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0"/>
  <sheetViews>
    <sheetView workbookViewId="0"/>
  </sheetViews>
  <sheetFormatPr defaultColWidth="11.453125" defaultRowHeight="14.5" x14ac:dyDescent="0.35"/>
  <cols>
    <col min="1" max="1" width="2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5.81640625" bestFit="1" customWidth="1"/>
  </cols>
  <sheetData>
    <row r="1" spans="1:5" ht="19" x14ac:dyDescent="0.4">
      <c r="A1" s="1" t="s">
        <v>188</v>
      </c>
    </row>
    <row r="2" spans="1:5" ht="15.5" x14ac:dyDescent="0.35">
      <c r="A2" s="2" t="s">
        <v>1</v>
      </c>
    </row>
    <row r="3" spans="1:5" ht="15.5" x14ac:dyDescent="0.35">
      <c r="A3" s="2" t="s">
        <v>169</v>
      </c>
    </row>
    <row r="4" spans="1:5" ht="15.5" x14ac:dyDescent="0.35">
      <c r="A4" s="4" t="s">
        <v>100</v>
      </c>
      <c r="B4" s="4" t="s">
        <v>155</v>
      </c>
      <c r="C4" s="4" t="s">
        <v>156</v>
      </c>
      <c r="D4" s="4" t="s">
        <v>157</v>
      </c>
      <c r="E4" s="4" t="s">
        <v>152</v>
      </c>
    </row>
    <row r="5" spans="1:5" ht="15.5" x14ac:dyDescent="0.35">
      <c r="A5" s="2" t="s">
        <v>104</v>
      </c>
      <c r="B5" s="11">
        <v>13762</v>
      </c>
      <c r="C5" s="11">
        <v>11082</v>
      </c>
      <c r="D5" s="11">
        <v>51057</v>
      </c>
      <c r="E5" s="11">
        <v>75901</v>
      </c>
    </row>
    <row r="6" spans="1:5" ht="15.5" x14ac:dyDescent="0.35">
      <c r="A6" s="2" t="s">
        <v>105</v>
      </c>
      <c r="B6" s="11">
        <v>6102</v>
      </c>
      <c r="C6" s="11">
        <v>2513</v>
      </c>
      <c r="D6" s="11">
        <v>20511</v>
      </c>
      <c r="E6" s="11">
        <v>29126</v>
      </c>
    </row>
    <row r="7" spans="1:5" ht="15.5" x14ac:dyDescent="0.35">
      <c r="A7" s="2" t="s">
        <v>98</v>
      </c>
      <c r="B7" s="11">
        <v>19864</v>
      </c>
      <c r="C7" s="11">
        <v>13595</v>
      </c>
      <c r="D7" s="11">
        <v>71568</v>
      </c>
      <c r="E7" s="11">
        <v>105028</v>
      </c>
    </row>
    <row r="8" spans="1:5" ht="15.5" x14ac:dyDescent="0.35">
      <c r="A8" s="2"/>
      <c r="B8" s="6"/>
      <c r="C8" s="6"/>
      <c r="D8" s="6"/>
      <c r="E8" s="6"/>
    </row>
    <row r="9" spans="1:5" ht="15.5" x14ac:dyDescent="0.35">
      <c r="A9" s="2"/>
    </row>
    <row r="10" spans="1:5" ht="15.5" x14ac:dyDescent="0.35">
      <c r="A10" s="2"/>
    </row>
    <row r="11" spans="1:5" ht="15.5" x14ac:dyDescent="0.35">
      <c r="A11" s="2"/>
    </row>
    <row r="12" spans="1:5" ht="15.5" x14ac:dyDescent="0.35">
      <c r="A12" s="2"/>
    </row>
    <row r="13" spans="1:5" ht="15.5" x14ac:dyDescent="0.35">
      <c r="A13" s="2"/>
    </row>
    <row r="14" spans="1:5" ht="15.5" x14ac:dyDescent="0.35">
      <c r="A14" s="2"/>
    </row>
    <row r="15" spans="1:5" ht="15.5" x14ac:dyDescent="0.35">
      <c r="A15" s="2"/>
    </row>
    <row r="16" spans="1:5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1"/>
  <sheetViews>
    <sheetView workbookViewId="0"/>
  </sheetViews>
  <sheetFormatPr defaultColWidth="11.453125" defaultRowHeight="14.5" x14ac:dyDescent="0.35"/>
  <cols>
    <col min="1" max="1" width="2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5.81640625" bestFit="1" customWidth="1"/>
  </cols>
  <sheetData>
    <row r="1" spans="1:5" ht="19" x14ac:dyDescent="0.4">
      <c r="A1" s="1" t="s">
        <v>189</v>
      </c>
    </row>
    <row r="2" spans="1:5" ht="15.5" x14ac:dyDescent="0.35">
      <c r="A2" s="2" t="s">
        <v>1</v>
      </c>
    </row>
    <row r="3" spans="1:5" ht="15.5" x14ac:dyDescent="0.35">
      <c r="A3" s="2" t="s">
        <v>171</v>
      </c>
    </row>
    <row r="4" spans="1:5" ht="15.5" x14ac:dyDescent="0.35">
      <c r="A4" s="2" t="s">
        <v>177</v>
      </c>
    </row>
    <row r="5" spans="1:5" ht="15.5" x14ac:dyDescent="0.35">
      <c r="A5" s="4" t="s">
        <v>149</v>
      </c>
      <c r="B5" s="4" t="s">
        <v>155</v>
      </c>
      <c r="C5" s="4" t="s">
        <v>156</v>
      </c>
      <c r="D5" s="4" t="s">
        <v>157</v>
      </c>
      <c r="E5" s="4" t="s">
        <v>152</v>
      </c>
    </row>
    <row r="6" spans="1:5" ht="15.5" x14ac:dyDescent="0.35">
      <c r="A6" s="2" t="s">
        <v>92</v>
      </c>
      <c r="B6" s="11">
        <v>7608</v>
      </c>
      <c r="C6" s="11">
        <v>3606</v>
      </c>
      <c r="D6" s="11">
        <v>30914</v>
      </c>
      <c r="E6" s="11">
        <v>42128</v>
      </c>
    </row>
    <row r="7" spans="1:5" ht="15.5" x14ac:dyDescent="0.35">
      <c r="A7" s="2" t="s">
        <v>94</v>
      </c>
      <c r="B7" s="11">
        <v>1061</v>
      </c>
      <c r="C7" s="11">
        <v>1692</v>
      </c>
      <c r="D7" s="11">
        <v>3875</v>
      </c>
      <c r="E7" s="11">
        <v>6628</v>
      </c>
    </row>
    <row r="8" spans="1:5" ht="15.5" x14ac:dyDescent="0.35">
      <c r="A8" s="2" t="s">
        <v>95</v>
      </c>
      <c r="B8" s="6">
        <v>552</v>
      </c>
      <c r="C8" s="11">
        <v>1010</v>
      </c>
      <c r="D8" s="11">
        <v>4688</v>
      </c>
      <c r="E8" s="11">
        <v>6249</v>
      </c>
    </row>
    <row r="9" spans="1:5" ht="15.5" x14ac:dyDescent="0.35">
      <c r="A9" s="2" t="s">
        <v>97</v>
      </c>
      <c r="B9" s="11">
        <v>2300</v>
      </c>
      <c r="C9" s="11">
        <v>2066</v>
      </c>
      <c r="D9" s="11">
        <v>8289</v>
      </c>
      <c r="E9" s="11">
        <v>12655</v>
      </c>
    </row>
    <row r="10" spans="1:5" ht="15.5" x14ac:dyDescent="0.35">
      <c r="A10" s="2" t="s">
        <v>98</v>
      </c>
      <c r="B10" s="11">
        <v>19864</v>
      </c>
      <c r="C10" s="11">
        <v>13595</v>
      </c>
      <c r="D10" s="11">
        <v>71568</v>
      </c>
      <c r="E10" s="11">
        <v>105028</v>
      </c>
    </row>
    <row r="11" spans="1:5" ht="15.5" x14ac:dyDescent="0.35">
      <c r="A11" s="2"/>
      <c r="B11" s="6"/>
      <c r="C11" s="6"/>
      <c r="D11" s="6"/>
      <c r="E11" s="6"/>
    </row>
    <row r="12" spans="1:5" ht="15.5" x14ac:dyDescent="0.35">
      <c r="A12" s="2"/>
    </row>
    <row r="13" spans="1:5" ht="15.5" x14ac:dyDescent="0.35">
      <c r="A13" s="4" t="s">
        <v>149</v>
      </c>
      <c r="B13" s="4" t="s">
        <v>155</v>
      </c>
      <c r="C13" s="4" t="s">
        <v>156</v>
      </c>
      <c r="D13" s="4" t="s">
        <v>157</v>
      </c>
      <c r="E13" s="4" t="s">
        <v>152</v>
      </c>
    </row>
    <row r="14" spans="1:5" ht="15.5" x14ac:dyDescent="0.35">
      <c r="A14" s="2" t="s">
        <v>165</v>
      </c>
      <c r="B14" s="11">
        <v>6774</v>
      </c>
      <c r="C14" s="11">
        <v>4547</v>
      </c>
      <c r="D14" s="11">
        <v>20595</v>
      </c>
      <c r="E14" s="11">
        <v>31916</v>
      </c>
    </row>
    <row r="15" spans="1:5" ht="15.5" x14ac:dyDescent="0.35">
      <c r="A15" s="2" t="s">
        <v>166</v>
      </c>
      <c r="B15" s="6">
        <v>409</v>
      </c>
      <c r="C15" s="6" t="s">
        <v>81</v>
      </c>
      <c r="D15" s="6" t="s">
        <v>81</v>
      </c>
      <c r="E15" s="6">
        <v>529</v>
      </c>
    </row>
    <row r="16" spans="1:5" ht="15.5" x14ac:dyDescent="0.35">
      <c r="A16" s="2" t="s">
        <v>167</v>
      </c>
      <c r="B16" s="6">
        <v>18</v>
      </c>
      <c r="C16" s="6" t="s">
        <v>81</v>
      </c>
      <c r="D16" s="6" t="s">
        <v>81</v>
      </c>
      <c r="E16" s="6">
        <v>166</v>
      </c>
    </row>
    <row r="17" spans="1:5" ht="15.5" x14ac:dyDescent="0.35">
      <c r="A17" s="2" t="s">
        <v>168</v>
      </c>
      <c r="B17" s="11">
        <v>1142</v>
      </c>
      <c r="C17" s="6">
        <v>465</v>
      </c>
      <c r="D17" s="11">
        <v>3150</v>
      </c>
      <c r="E17" s="11">
        <v>4757</v>
      </c>
    </row>
    <row r="18" spans="1:5" ht="15.5" x14ac:dyDescent="0.35">
      <c r="A18" s="2" t="s">
        <v>98</v>
      </c>
      <c r="B18" s="11">
        <v>8343</v>
      </c>
      <c r="C18" s="11">
        <v>5222</v>
      </c>
      <c r="D18" s="11">
        <v>23804</v>
      </c>
      <c r="E18" s="11">
        <v>37368</v>
      </c>
    </row>
    <row r="19" spans="1:5" ht="15.5" x14ac:dyDescent="0.35">
      <c r="A19" s="2"/>
      <c r="B19" s="6"/>
      <c r="C19" s="6"/>
      <c r="D19" s="6"/>
      <c r="E19" s="6"/>
    </row>
    <row r="20" spans="1:5" ht="15.5" x14ac:dyDescent="0.35">
      <c r="A20" s="2"/>
    </row>
    <row r="21" spans="1:5" ht="15.5" x14ac:dyDescent="0.35">
      <c r="A21" s="2"/>
    </row>
    <row r="22" spans="1:5" ht="15.5" x14ac:dyDescent="0.35">
      <c r="A22" s="2"/>
    </row>
    <row r="23" spans="1:5" ht="15.5" x14ac:dyDescent="0.35">
      <c r="A23" s="2"/>
    </row>
    <row r="24" spans="1:5" ht="15.5" x14ac:dyDescent="0.35">
      <c r="A24" s="2"/>
    </row>
    <row r="25" spans="1:5" ht="15.5" x14ac:dyDescent="0.35">
      <c r="A25" s="2"/>
    </row>
    <row r="26" spans="1:5" ht="15.5" x14ac:dyDescent="0.35">
      <c r="A26" s="2"/>
    </row>
    <row r="27" spans="1:5" ht="15.5" x14ac:dyDescent="0.35">
      <c r="A27" s="2"/>
    </row>
    <row r="28" spans="1:5" ht="15.5" x14ac:dyDescent="0.35">
      <c r="A28" s="2"/>
    </row>
    <row r="29" spans="1:5" ht="15.5" x14ac:dyDescent="0.35">
      <c r="A29" s="2"/>
    </row>
    <row r="30" spans="1:5" ht="15.5" x14ac:dyDescent="0.35">
      <c r="A30" s="2"/>
    </row>
    <row r="31" spans="1:5" ht="15.5" x14ac:dyDescent="0.35">
      <c r="A31" s="2"/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"/>
  <sheetViews>
    <sheetView workbookViewId="0"/>
  </sheetViews>
  <sheetFormatPr defaultColWidth="11.453125" defaultRowHeight="14.5" x14ac:dyDescent="0.35"/>
  <cols>
    <col min="1" max="1" width="22.7265625" customWidth="1"/>
    <col min="2" max="2" width="50.7265625" bestFit="1" customWidth="1"/>
    <col min="3" max="3" width="23.7265625" bestFit="1" customWidth="1"/>
    <col min="4" max="4" width="48.1796875" bestFit="1" customWidth="1"/>
    <col min="5" max="5" width="33.81640625" bestFit="1" customWidth="1"/>
    <col min="6" max="6" width="48.1796875" bestFit="1" customWidth="1"/>
    <col min="7" max="7" width="24.453125" bestFit="1" customWidth="1"/>
  </cols>
  <sheetData>
    <row r="1" spans="1:7" ht="19" x14ac:dyDescent="0.4">
      <c r="A1" s="1" t="s">
        <v>190</v>
      </c>
    </row>
    <row r="2" spans="1:7" ht="15.5" x14ac:dyDescent="0.35">
      <c r="A2" s="2" t="s">
        <v>1</v>
      </c>
    </row>
    <row r="3" spans="1:7" ht="15.5" x14ac:dyDescent="0.35">
      <c r="A3" s="2" t="s">
        <v>171</v>
      </c>
    </row>
    <row r="4" spans="1:7" ht="15.5" x14ac:dyDescent="0.35">
      <c r="A4" s="2" t="s">
        <v>177</v>
      </c>
    </row>
    <row r="5" spans="1:7" ht="15.5" x14ac:dyDescent="0.35">
      <c r="A5" s="4" t="s">
        <v>149</v>
      </c>
      <c r="B5" s="4" t="s">
        <v>160</v>
      </c>
      <c r="C5" s="4" t="s">
        <v>161</v>
      </c>
      <c r="D5" s="4" t="s">
        <v>162</v>
      </c>
      <c r="E5" s="4" t="s">
        <v>163</v>
      </c>
      <c r="F5" s="4" t="s">
        <v>164</v>
      </c>
      <c r="G5" s="4" t="s">
        <v>91</v>
      </c>
    </row>
    <row r="6" spans="1:7" ht="15.5" x14ac:dyDescent="0.35">
      <c r="A6" s="2" t="s">
        <v>92</v>
      </c>
      <c r="B6" s="11">
        <v>2699</v>
      </c>
      <c r="C6" s="11">
        <v>3580</v>
      </c>
      <c r="D6" s="11">
        <v>23031</v>
      </c>
      <c r="E6" s="11">
        <v>3213</v>
      </c>
      <c r="F6" s="11">
        <v>9605</v>
      </c>
      <c r="G6" s="11">
        <v>42128</v>
      </c>
    </row>
    <row r="7" spans="1:7" ht="15.5" x14ac:dyDescent="0.35">
      <c r="A7" s="2" t="s">
        <v>93</v>
      </c>
      <c r="B7" s="11">
        <v>9065</v>
      </c>
      <c r="C7" s="11">
        <v>1644</v>
      </c>
      <c r="D7" s="11">
        <v>3622</v>
      </c>
      <c r="E7" s="11">
        <v>9148</v>
      </c>
      <c r="F7" s="11">
        <v>13889</v>
      </c>
      <c r="G7" s="11">
        <v>37368</v>
      </c>
    </row>
    <row r="8" spans="1:7" ht="15.5" x14ac:dyDescent="0.35">
      <c r="A8" s="2" t="s">
        <v>94</v>
      </c>
      <c r="B8" s="6" t="s">
        <v>81</v>
      </c>
      <c r="C8" s="6" t="s">
        <v>81</v>
      </c>
      <c r="D8" s="6">
        <v>614</v>
      </c>
      <c r="E8" s="11">
        <v>4694</v>
      </c>
      <c r="F8" s="11">
        <v>1152</v>
      </c>
      <c r="G8" s="11">
        <v>6628</v>
      </c>
    </row>
    <row r="9" spans="1:7" ht="15.5" x14ac:dyDescent="0.35">
      <c r="A9" s="2" t="s">
        <v>95</v>
      </c>
      <c r="B9" s="6" t="s">
        <v>81</v>
      </c>
      <c r="C9" s="6" t="s">
        <v>81</v>
      </c>
      <c r="D9" s="6">
        <v>445</v>
      </c>
      <c r="E9" s="11">
        <v>3939</v>
      </c>
      <c r="F9" s="11">
        <v>1812</v>
      </c>
      <c r="G9" s="11">
        <v>6249</v>
      </c>
    </row>
    <row r="10" spans="1:7" ht="15.5" x14ac:dyDescent="0.35">
      <c r="A10" s="2" t="s">
        <v>97</v>
      </c>
      <c r="B10" s="6">
        <v>841</v>
      </c>
      <c r="C10" s="6">
        <v>210</v>
      </c>
      <c r="D10" s="11">
        <v>1740</v>
      </c>
      <c r="E10" s="11">
        <v>7725</v>
      </c>
      <c r="F10" s="11">
        <v>2139</v>
      </c>
      <c r="G10" s="11">
        <v>12655</v>
      </c>
    </row>
    <row r="11" spans="1:7" ht="15.5" x14ac:dyDescent="0.35">
      <c r="A11" s="2" t="s">
        <v>98</v>
      </c>
      <c r="B11" s="11">
        <v>12801</v>
      </c>
      <c r="C11" s="11">
        <v>5459</v>
      </c>
      <c r="D11" s="11">
        <v>29451</v>
      </c>
      <c r="E11" s="11">
        <v>28720</v>
      </c>
      <c r="F11" s="11">
        <v>28597</v>
      </c>
      <c r="G11" s="11">
        <v>105028</v>
      </c>
    </row>
    <row r="12" spans="1:7" ht="15.5" x14ac:dyDescent="0.35">
      <c r="A12" s="2"/>
      <c r="B12" s="6"/>
      <c r="C12" s="6"/>
      <c r="D12" s="6"/>
      <c r="E12" s="6"/>
      <c r="F12" s="6"/>
      <c r="G12" s="6"/>
    </row>
    <row r="13" spans="1:7" ht="15.5" x14ac:dyDescent="0.35">
      <c r="A13" s="2"/>
    </row>
    <row r="14" spans="1:7" ht="15.5" x14ac:dyDescent="0.35">
      <c r="A14" s="4" t="s">
        <v>149</v>
      </c>
      <c r="B14" s="4" t="s">
        <v>160</v>
      </c>
      <c r="C14" s="4" t="s">
        <v>161</v>
      </c>
      <c r="D14" s="4" t="s">
        <v>162</v>
      </c>
      <c r="E14" s="4" t="s">
        <v>163</v>
      </c>
      <c r="F14" s="4" t="s">
        <v>164</v>
      </c>
      <c r="G14" s="4" t="s">
        <v>91</v>
      </c>
    </row>
    <row r="15" spans="1:7" ht="15.5" x14ac:dyDescent="0.35">
      <c r="A15" s="2" t="s">
        <v>165</v>
      </c>
      <c r="B15" s="11">
        <v>8660</v>
      </c>
      <c r="C15" s="11">
        <v>1135</v>
      </c>
      <c r="D15" s="11">
        <v>3291</v>
      </c>
      <c r="E15" s="11">
        <v>7240</v>
      </c>
      <c r="F15" s="11">
        <v>11590</v>
      </c>
      <c r="G15" s="11">
        <v>31916</v>
      </c>
    </row>
    <row r="16" spans="1:7" ht="15.5" x14ac:dyDescent="0.35">
      <c r="A16" s="2" t="s">
        <v>166</v>
      </c>
      <c r="B16" s="6" t="s">
        <v>81</v>
      </c>
      <c r="C16" s="6" t="s">
        <v>81</v>
      </c>
      <c r="D16" s="6">
        <v>22</v>
      </c>
      <c r="E16" s="6">
        <v>110</v>
      </c>
      <c r="F16" s="6">
        <v>22</v>
      </c>
      <c r="G16" s="6">
        <v>529</v>
      </c>
    </row>
    <row r="17" spans="1:7" ht="15.5" x14ac:dyDescent="0.35">
      <c r="A17" s="2" t="s">
        <v>167</v>
      </c>
      <c r="B17" s="6" t="s">
        <v>81</v>
      </c>
      <c r="C17" s="6" t="s">
        <v>81</v>
      </c>
      <c r="D17" s="6">
        <v>44</v>
      </c>
      <c r="E17" s="6">
        <v>116</v>
      </c>
      <c r="F17" s="6">
        <v>3</v>
      </c>
      <c r="G17" s="6">
        <v>166</v>
      </c>
    </row>
    <row r="18" spans="1:7" ht="15.5" x14ac:dyDescent="0.35">
      <c r="A18" s="2" t="s">
        <v>168</v>
      </c>
      <c r="B18" s="6" t="s">
        <v>81</v>
      </c>
      <c r="C18" s="6" t="s">
        <v>81</v>
      </c>
      <c r="D18" s="6">
        <v>265</v>
      </c>
      <c r="E18" s="11">
        <v>1682</v>
      </c>
      <c r="F18" s="11">
        <v>2274</v>
      </c>
      <c r="G18" s="11">
        <v>4757</v>
      </c>
    </row>
    <row r="19" spans="1:7" ht="15.5" x14ac:dyDescent="0.35">
      <c r="A19" s="2" t="s">
        <v>98</v>
      </c>
      <c r="B19" s="11">
        <v>9065</v>
      </c>
      <c r="C19" s="11">
        <v>1644</v>
      </c>
      <c r="D19" s="11">
        <v>3622</v>
      </c>
      <c r="E19" s="11">
        <v>9148</v>
      </c>
      <c r="F19" s="11">
        <v>13889</v>
      </c>
      <c r="G19" s="11">
        <v>37368</v>
      </c>
    </row>
    <row r="20" spans="1:7" ht="15.5" x14ac:dyDescent="0.35">
      <c r="A20" s="2"/>
      <c r="B20" s="6"/>
      <c r="C20" s="6"/>
      <c r="D20" s="6"/>
      <c r="E20" s="6"/>
      <c r="F20" s="6"/>
      <c r="G20" s="6"/>
    </row>
    <row r="21" spans="1:7" ht="15.5" x14ac:dyDescent="0.35">
      <c r="A21" s="2"/>
    </row>
    <row r="22" spans="1:7" ht="15.5" x14ac:dyDescent="0.35">
      <c r="A22" s="2"/>
    </row>
    <row r="23" spans="1:7" ht="15.5" x14ac:dyDescent="0.35">
      <c r="A23" s="2"/>
    </row>
    <row r="24" spans="1:7" ht="15.5" x14ac:dyDescent="0.35">
      <c r="A24" s="2"/>
    </row>
    <row r="25" spans="1:7" ht="15.5" x14ac:dyDescent="0.35">
      <c r="A25" s="2"/>
    </row>
    <row r="26" spans="1:7" ht="15.5" x14ac:dyDescent="0.35">
      <c r="A26" s="2"/>
    </row>
    <row r="27" spans="1:7" ht="15.5" x14ac:dyDescent="0.35">
      <c r="A27" s="2"/>
    </row>
    <row r="28" spans="1:7" ht="15.5" x14ac:dyDescent="0.35">
      <c r="A28" s="2"/>
    </row>
    <row r="29" spans="1:7" ht="15.5" x14ac:dyDescent="0.35">
      <c r="A29" s="2"/>
    </row>
    <row r="30" spans="1:7" ht="15.5" x14ac:dyDescent="0.35">
      <c r="A30" s="2"/>
    </row>
    <row r="31" spans="1:7" ht="15.5" x14ac:dyDescent="0.35">
      <c r="A31" s="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workbookViewId="0">
      <selection activeCell="A43" sqref="A43"/>
    </sheetView>
  </sheetViews>
  <sheetFormatPr defaultColWidth="11.453125" defaultRowHeight="14.5" x14ac:dyDescent="0.35"/>
  <cols>
    <col min="1" max="1" width="20.7265625" customWidth="1"/>
    <col min="2" max="2" width="125.7265625" customWidth="1"/>
  </cols>
  <sheetData>
    <row r="1" spans="1:2" ht="19" x14ac:dyDescent="0.4">
      <c r="A1" s="1" t="s">
        <v>4</v>
      </c>
    </row>
    <row r="2" spans="1:2" ht="15.5" x14ac:dyDescent="0.35">
      <c r="A2" s="2" t="s">
        <v>1</v>
      </c>
    </row>
    <row r="3" spans="1:2" ht="15.5" x14ac:dyDescent="0.35">
      <c r="A3" s="4" t="s">
        <v>5</v>
      </c>
      <c r="B3" s="4" t="s">
        <v>6</v>
      </c>
    </row>
    <row r="4" spans="1:2" ht="31" x14ac:dyDescent="0.35">
      <c r="A4" s="3" t="s">
        <v>7</v>
      </c>
      <c r="B4" s="3" t="s">
        <v>8</v>
      </c>
    </row>
    <row r="5" spans="1:2" ht="31" x14ac:dyDescent="0.35">
      <c r="A5" s="3" t="s">
        <v>9</v>
      </c>
      <c r="B5" s="3" t="s">
        <v>10</v>
      </c>
    </row>
    <row r="6" spans="1:2" ht="31" x14ac:dyDescent="0.35">
      <c r="A6" s="3" t="s">
        <v>11</v>
      </c>
      <c r="B6" s="3" t="s">
        <v>12</v>
      </c>
    </row>
    <row r="7" spans="1:2" ht="15.5" x14ac:dyDescent="0.35">
      <c r="A7" s="3" t="s">
        <v>13</v>
      </c>
      <c r="B7" s="3" t="s">
        <v>14</v>
      </c>
    </row>
    <row r="8" spans="1:2" ht="46.5" x14ac:dyDescent="0.35">
      <c r="A8" s="3" t="s">
        <v>15</v>
      </c>
      <c r="B8" s="3" t="s">
        <v>16</v>
      </c>
    </row>
    <row r="9" spans="1:2" ht="15.5" x14ac:dyDescent="0.35">
      <c r="A9" s="3" t="s">
        <v>17</v>
      </c>
      <c r="B9" s="3" t="s">
        <v>18</v>
      </c>
    </row>
    <row r="10" spans="1:2" ht="31" x14ac:dyDescent="0.35">
      <c r="A10" s="3" t="s">
        <v>19</v>
      </c>
      <c r="B10" s="3" t="s">
        <v>20</v>
      </c>
    </row>
    <row r="11" spans="1:2" ht="31" x14ac:dyDescent="0.35">
      <c r="A11" s="3" t="s">
        <v>21</v>
      </c>
      <c r="B11" s="3" t="s">
        <v>22</v>
      </c>
    </row>
    <row r="12" spans="1:2" ht="15.5" x14ac:dyDescent="0.35">
      <c r="A12" s="3" t="s">
        <v>23</v>
      </c>
      <c r="B12" s="3" t="s">
        <v>24</v>
      </c>
    </row>
    <row r="13" spans="1:2" ht="15.5" x14ac:dyDescent="0.35">
      <c r="A13" s="3" t="s">
        <v>25</v>
      </c>
      <c r="B13" s="3" t="s">
        <v>26</v>
      </c>
    </row>
    <row r="14" spans="1:2" ht="15.5" x14ac:dyDescent="0.35">
      <c r="A14" s="3" t="s">
        <v>27</v>
      </c>
      <c r="B14" s="3" t="s">
        <v>28</v>
      </c>
    </row>
    <row r="15" spans="1:2" ht="15.5" x14ac:dyDescent="0.35">
      <c r="A15" s="3" t="s">
        <v>29</v>
      </c>
      <c r="B15" s="3" t="s">
        <v>30</v>
      </c>
    </row>
    <row r="16" spans="1:2" ht="15.5" x14ac:dyDescent="0.35">
      <c r="A16" s="3" t="s">
        <v>31</v>
      </c>
      <c r="B16" s="3" t="s">
        <v>32</v>
      </c>
    </row>
    <row r="17" spans="1:2" ht="15.5" x14ac:dyDescent="0.35">
      <c r="A17" s="3" t="s">
        <v>33</v>
      </c>
      <c r="B17" s="3" t="s">
        <v>34</v>
      </c>
    </row>
    <row r="18" spans="1:2" ht="15.5" x14ac:dyDescent="0.35">
      <c r="A18" s="3" t="s">
        <v>35</v>
      </c>
      <c r="B18" s="3" t="s">
        <v>36</v>
      </c>
    </row>
    <row r="19" spans="1:2" ht="15.5" x14ac:dyDescent="0.35">
      <c r="A19" s="3" t="s">
        <v>37</v>
      </c>
      <c r="B19" s="3" t="s">
        <v>38</v>
      </c>
    </row>
    <row r="20" spans="1:2" ht="15.5" x14ac:dyDescent="0.35">
      <c r="A20" s="3" t="s">
        <v>39</v>
      </c>
      <c r="B20" s="3" t="s">
        <v>40</v>
      </c>
    </row>
    <row r="21" spans="1:2" ht="15.5" x14ac:dyDescent="0.35">
      <c r="A21" s="3" t="s">
        <v>41</v>
      </c>
      <c r="B21" s="3" t="s">
        <v>42</v>
      </c>
    </row>
    <row r="22" spans="1:2" ht="15.5" x14ac:dyDescent="0.35">
      <c r="A22" s="3" t="s">
        <v>43</v>
      </c>
      <c r="B22" s="3" t="s">
        <v>44</v>
      </c>
    </row>
    <row r="23" spans="1:2" ht="15.5" x14ac:dyDescent="0.35">
      <c r="A23" s="3" t="s">
        <v>45</v>
      </c>
      <c r="B23" s="3" t="s">
        <v>46</v>
      </c>
    </row>
    <row r="24" spans="1:2" ht="15.5" x14ac:dyDescent="0.35">
      <c r="A24" s="3" t="s">
        <v>47</v>
      </c>
      <c r="B24" s="3" t="s">
        <v>48</v>
      </c>
    </row>
    <row r="25" spans="1:2" ht="15.5" x14ac:dyDescent="0.35">
      <c r="A25" s="3" t="s">
        <v>49</v>
      </c>
      <c r="B25" s="3" t="s">
        <v>50</v>
      </c>
    </row>
    <row r="26" spans="1:2" ht="15.5" x14ac:dyDescent="0.35">
      <c r="A26" s="3" t="s">
        <v>51</v>
      </c>
      <c r="B26" s="3" t="s">
        <v>52</v>
      </c>
    </row>
    <row r="27" spans="1:2" ht="15.5" x14ac:dyDescent="0.35">
      <c r="A27" s="3" t="s">
        <v>53</v>
      </c>
      <c r="B27" s="3" t="s">
        <v>54</v>
      </c>
    </row>
    <row r="28" spans="1:2" ht="15.5" x14ac:dyDescent="0.35">
      <c r="A28" s="3" t="s">
        <v>55</v>
      </c>
      <c r="B28" s="3" t="s">
        <v>56</v>
      </c>
    </row>
    <row r="29" spans="1:2" ht="15.5" x14ac:dyDescent="0.35">
      <c r="A29" s="3" t="s">
        <v>57</v>
      </c>
      <c r="B29" s="3" t="s">
        <v>58</v>
      </c>
    </row>
    <row r="30" spans="1:2" ht="15.5" x14ac:dyDescent="0.35">
      <c r="A30" s="3" t="s">
        <v>59</v>
      </c>
      <c r="B30" s="3" t="s">
        <v>60</v>
      </c>
    </row>
    <row r="31" spans="1:2" ht="15.5" x14ac:dyDescent="0.35">
      <c r="A31" s="3" t="s">
        <v>61</v>
      </c>
      <c r="B31" s="3" t="s">
        <v>62</v>
      </c>
    </row>
    <row r="32" spans="1:2" ht="15.5" x14ac:dyDescent="0.35">
      <c r="A32" s="3" t="s">
        <v>63</v>
      </c>
      <c r="B32" s="3" t="s">
        <v>64</v>
      </c>
    </row>
    <row r="33" spans="1:2" ht="15.5" x14ac:dyDescent="0.35">
      <c r="A33" s="3" t="s">
        <v>65</v>
      </c>
      <c r="B33" s="3" t="s">
        <v>66</v>
      </c>
    </row>
    <row r="34" spans="1:2" ht="15.5" x14ac:dyDescent="0.35">
      <c r="A34" s="3" t="s">
        <v>67</v>
      </c>
      <c r="B34" s="3" t="s">
        <v>68</v>
      </c>
    </row>
    <row r="35" spans="1:2" ht="15.5" x14ac:dyDescent="0.35">
      <c r="A35" s="3" t="s">
        <v>69</v>
      </c>
      <c r="B35" s="3" t="s">
        <v>70</v>
      </c>
    </row>
    <row r="36" spans="1:2" ht="15.5" x14ac:dyDescent="0.35">
      <c r="A36" s="3" t="s">
        <v>71</v>
      </c>
      <c r="B36" s="3" t="s">
        <v>72</v>
      </c>
    </row>
    <row r="37" spans="1:2" ht="15.5" x14ac:dyDescent="0.35">
      <c r="A37" s="3" t="s">
        <v>73</v>
      </c>
      <c r="B37" s="3" t="s">
        <v>74</v>
      </c>
    </row>
    <row r="38" spans="1:2" ht="15.5" x14ac:dyDescent="0.35">
      <c r="A38" s="3" t="s">
        <v>75</v>
      </c>
      <c r="B38" s="3" t="s">
        <v>76</v>
      </c>
    </row>
    <row r="39" spans="1:2" ht="15.5" x14ac:dyDescent="0.35">
      <c r="A39" s="3" t="s">
        <v>77</v>
      </c>
      <c r="B39" s="3" t="s">
        <v>78</v>
      </c>
    </row>
    <row r="40" spans="1:2" ht="15.5" x14ac:dyDescent="0.35">
      <c r="A40" s="3" t="s">
        <v>79</v>
      </c>
      <c r="B40" s="3" t="s">
        <v>80</v>
      </c>
    </row>
    <row r="41" spans="1:2" ht="31" x14ac:dyDescent="0.35">
      <c r="A41" s="3" t="s">
        <v>81</v>
      </c>
      <c r="B41" s="3" t="s">
        <v>82</v>
      </c>
    </row>
    <row r="42" spans="1:2" ht="15.5" x14ac:dyDescent="0.35">
      <c r="A42" s="3" t="s">
        <v>191</v>
      </c>
      <c r="B42" s="3" t="s">
        <v>83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/>
  </sheetViews>
  <sheetFormatPr defaultColWidth="11.453125" defaultRowHeight="14.5" x14ac:dyDescent="0.35"/>
  <cols>
    <col min="1" max="1" width="20.7265625" customWidth="1"/>
    <col min="2" max="2" width="100.7265625" customWidth="1"/>
  </cols>
  <sheetData>
    <row r="1" spans="1:2" ht="19" x14ac:dyDescent="0.4">
      <c r="A1" s="1" t="s">
        <v>84</v>
      </c>
    </row>
    <row r="2" spans="1:2" ht="15.5" x14ac:dyDescent="0.35">
      <c r="A2" s="2" t="s">
        <v>1</v>
      </c>
    </row>
    <row r="3" spans="1:2" ht="15.5" x14ac:dyDescent="0.35">
      <c r="A3" s="4" t="s">
        <v>85</v>
      </c>
      <c r="B3" s="4" t="s">
        <v>86</v>
      </c>
    </row>
    <row r="4" spans="1:2" ht="15.5" x14ac:dyDescent="0.35">
      <c r="A4" s="3" t="s">
        <v>87</v>
      </c>
      <c r="B4" s="5" t="str">
        <f>HYPERLINK("#'Tabl_1'!A1", "Cyfran y busnesau yng Nghymru gyda gwerthiannau fesul cyrchfan, 2021")</f>
        <v>Cyfran y busnesau yng Nghymru gyda gwerthiannau fesul cyrchfan, 2021</v>
      </c>
    </row>
    <row r="5" spans="1:2" ht="15.5" x14ac:dyDescent="0.35">
      <c r="A5" s="3" t="s">
        <v>96</v>
      </c>
      <c r="B5" s="5" t="str">
        <f>HYPERLINK("#'Tabl_2'!A1", "Cyfanswm gwerthiannau, nwyddau a gwasanaethau fesul cyrchfan (£ Miliynau), 2021")</f>
        <v>Cyfanswm gwerthiannau, nwyddau a gwasanaethau fesul cyrchfan (£ Miliynau), 2021</v>
      </c>
    </row>
    <row r="6" spans="1:2" ht="15.5" x14ac:dyDescent="0.35">
      <c r="A6" s="3" t="s">
        <v>99</v>
      </c>
      <c r="B6" s="5" t="str">
        <f>HYPERLINK("#'Tabl_3'!A1", "Cyfanswm gwerthiannau, nwyddau a gwasanaethau fesul maint band (£ Miliynau), 2021")</f>
        <v>Cyfanswm gwerthiannau, nwyddau a gwasanaethau fesul maint band (£ Miliynau), 2021</v>
      </c>
    </row>
    <row r="7" spans="1:2" ht="15.5" x14ac:dyDescent="0.35">
      <c r="A7" s="3" t="s">
        <v>106</v>
      </c>
      <c r="B7" s="5" t="str">
        <f>HYPERLINK("#'Tabl_4'!A1", "Cyfanswm gwerthiannau fesul maint band a chyrchfan (£ Miliynau), 2021")</f>
        <v>Cyfanswm gwerthiannau fesul maint band a chyrchfan (£ Miliynau), 2021</v>
      </c>
    </row>
    <row r="8" spans="1:2" ht="15.5" x14ac:dyDescent="0.35">
      <c r="A8" s="3" t="s">
        <v>107</v>
      </c>
      <c r="B8" s="5" t="str">
        <f>HYPERLINK("#'Tabl_5'!A1", "Cyfanswm gwerthiannau fesul sector a chyrchfan (£ Miliynau), 2021")</f>
        <v>Cyfanswm gwerthiannau fesul sector a chyrchfan (£ Miliynau), 2021</v>
      </c>
    </row>
    <row r="9" spans="1:2" ht="15.5" x14ac:dyDescent="0.35">
      <c r="A9" s="3" t="s">
        <v>113</v>
      </c>
      <c r="B9" s="5" t="str">
        <f>HYPERLINK("#'Tabl_6'!A1", "Y 10 prif gyrchfan ar gyfer allforion o Gymru, fesul maint band (£ Miliynau), 2021")</f>
        <v>Y 10 prif gyrchfan ar gyfer allforion o Gymru, fesul maint band (£ Miliynau), 2021</v>
      </c>
    </row>
    <row r="10" spans="1:2" ht="15.5" x14ac:dyDescent="0.35">
      <c r="A10" s="3" t="s">
        <v>124</v>
      </c>
      <c r="B10" s="5" t="str">
        <f>HYPERLINK("#'Tabl_7'!A1", "Allforion o Gymru fesul rhanbarth a maint band (£ Miliynau), 2021")</f>
        <v>Allforion o Gymru fesul rhanbarth a maint band (£ Miliynau), 2021</v>
      </c>
    </row>
    <row r="11" spans="1:2" ht="15.5" x14ac:dyDescent="0.35">
      <c r="A11" s="3" t="s">
        <v>135</v>
      </c>
      <c r="B11" s="5" t="str">
        <f>HYPERLINK("#'Tabl_8'!A1", "Y 10 prif cynnyrch a werthir gan fusnesau yng Nghymru yn y DU (a) (£ Miliynau), 2021")</f>
        <v>Y 10 prif cynnyrch a werthir gan fusnesau yng Nghymru yn y DU (a) (£ Miliynau), 2021</v>
      </c>
    </row>
    <row r="12" spans="1:2" ht="15.5" x14ac:dyDescent="0.35">
      <c r="A12" s="3" t="s">
        <v>148</v>
      </c>
      <c r="B12" s="5" t="str">
        <f>HYPERLINK("#'Tabl_9'!A1", "Cyfran y busnesau yng Nghymru gyda phryniannau fesul tarddle, 2021")</f>
        <v>Cyfran y busnesau yng Nghymru gyda phryniannau fesul tarddle, 2021</v>
      </c>
    </row>
    <row r="13" spans="1:2" ht="15.5" x14ac:dyDescent="0.35">
      <c r="A13" s="3" t="s">
        <v>153</v>
      </c>
      <c r="B13" s="5" t="str">
        <f>HYPERLINK("#'Tabl_10'!A1", "Cyfanswm pryniannau, nwyddau a gwasanaethau fesul tarddle (£ Miliynau), 2021")</f>
        <v>Cyfanswm pryniannau, nwyddau a gwasanaethau fesul tarddle (£ Miliynau), 2021</v>
      </c>
    </row>
    <row r="14" spans="1:2" ht="15.5" x14ac:dyDescent="0.35">
      <c r="A14" s="3" t="s">
        <v>154</v>
      </c>
      <c r="B14" s="5" t="str">
        <f>HYPERLINK("#'Tabl_11'!A1", "Cyfanswm pryniannau, nwyddau a gwasanaethau fesul maint band  (£ Miliynau), 2021")</f>
        <v>Cyfanswm pryniannau, nwyddau a gwasanaethau fesul maint band  (£ Miliynau), 2021</v>
      </c>
    </row>
    <row r="15" spans="1:2" ht="15.5" x14ac:dyDescent="0.35">
      <c r="A15" s="3" t="s">
        <v>158</v>
      </c>
      <c r="B15" s="5" t="str">
        <f>HYPERLINK("#'Tabl_12'!A1", "Cyfanswm pryniannau fesul maint band a tharddle (£ Miliynau), 2021")</f>
        <v>Cyfanswm pryniannau fesul maint band a tharddle (£ Miliynau), 2021</v>
      </c>
    </row>
    <row r="16" spans="1:2" ht="15.5" x14ac:dyDescent="0.35">
      <c r="A16" s="3" t="s">
        <v>159</v>
      </c>
      <c r="B16" s="5" t="str">
        <f>HYPERLINK("#'Tabl_13'!A1", "Cyfanswm pryniannau fesul sector a tharddle (£ Miliynau), 2021")</f>
        <v>Cyfanswm pryniannau fesul sector a tharddle (£ Miliynau), 2021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/>
  </sheetViews>
  <sheetFormatPr defaultColWidth="11.453125" defaultRowHeight="14.5" x14ac:dyDescent="0.35"/>
  <cols>
    <col min="1" max="1" width="22.7265625" customWidth="1"/>
    <col min="2" max="2" width="24.54296875" bestFit="1" customWidth="1"/>
    <col min="3" max="3" width="30.7265625" bestFit="1" customWidth="1"/>
    <col min="4" max="4" width="24.453125" bestFit="1" customWidth="1"/>
  </cols>
  <sheetData>
    <row r="1" spans="1:4" ht="19" x14ac:dyDescent="0.4">
      <c r="A1" s="1" t="s">
        <v>178</v>
      </c>
    </row>
    <row r="2" spans="1:4" ht="15.5" x14ac:dyDescent="0.35">
      <c r="A2" s="2" t="s">
        <v>1</v>
      </c>
    </row>
    <row r="3" spans="1:4" ht="15.5" x14ac:dyDescent="0.35">
      <c r="A3" s="2" t="s">
        <v>169</v>
      </c>
    </row>
    <row r="4" spans="1:4" ht="15.5" x14ac:dyDescent="0.35">
      <c r="A4" s="4" t="s">
        <v>88</v>
      </c>
      <c r="B4" s="4" t="s">
        <v>89</v>
      </c>
      <c r="C4" s="4" t="s">
        <v>90</v>
      </c>
      <c r="D4" s="4" t="s">
        <v>91</v>
      </c>
    </row>
    <row r="5" spans="1:4" ht="15.5" x14ac:dyDescent="0.35">
      <c r="A5" s="2" t="s">
        <v>92</v>
      </c>
      <c r="B5" s="10">
        <v>0.86</v>
      </c>
      <c r="C5" s="10">
        <v>0.91</v>
      </c>
      <c r="D5" s="10">
        <v>0.9</v>
      </c>
    </row>
    <row r="6" spans="1:4" ht="15.5" x14ac:dyDescent="0.35">
      <c r="A6" s="2" t="s">
        <v>93</v>
      </c>
      <c r="B6" s="10">
        <v>0.42</v>
      </c>
      <c r="C6" s="10">
        <v>0.4</v>
      </c>
      <c r="D6" s="10">
        <v>0.43</v>
      </c>
    </row>
    <row r="7" spans="1:4" ht="15.5" x14ac:dyDescent="0.35">
      <c r="A7" s="2" t="s">
        <v>94</v>
      </c>
      <c r="B7" s="10">
        <v>0.12</v>
      </c>
      <c r="C7" s="10">
        <v>0.04</v>
      </c>
      <c r="D7" s="10">
        <v>0.08</v>
      </c>
    </row>
    <row r="8" spans="1:4" ht="15.5" x14ac:dyDescent="0.35">
      <c r="A8" s="2" t="s">
        <v>95</v>
      </c>
      <c r="B8" s="10">
        <v>0.09</v>
      </c>
      <c r="C8" s="10">
        <v>0.03</v>
      </c>
      <c r="D8" s="10">
        <v>0.06</v>
      </c>
    </row>
    <row r="9" spans="1:4" ht="15.5" x14ac:dyDescent="0.35">
      <c r="A9" s="2"/>
      <c r="B9" s="6"/>
      <c r="C9" s="6"/>
      <c r="D9" s="6"/>
    </row>
    <row r="10" spans="1:4" ht="15.5" x14ac:dyDescent="0.35">
      <c r="A10" s="2"/>
    </row>
    <row r="11" spans="1:4" ht="15.5" x14ac:dyDescent="0.35">
      <c r="A11" s="2"/>
    </row>
    <row r="12" spans="1:4" ht="15.5" x14ac:dyDescent="0.35">
      <c r="A12" s="2"/>
    </row>
    <row r="13" spans="1:4" ht="15.5" x14ac:dyDescent="0.35">
      <c r="A13" s="2"/>
    </row>
    <row r="14" spans="1:4" ht="15.5" x14ac:dyDescent="0.35">
      <c r="A14" s="2"/>
    </row>
    <row r="15" spans="1:4" ht="15.5" x14ac:dyDescent="0.35">
      <c r="A15" s="2"/>
    </row>
    <row r="16" spans="1:4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workbookViewId="0"/>
  </sheetViews>
  <sheetFormatPr defaultColWidth="11.453125" defaultRowHeight="14.5" x14ac:dyDescent="0.35"/>
  <cols>
    <col min="1" max="1" width="22.7265625" customWidth="1"/>
    <col min="2" max="2" width="24.54296875" bestFit="1" customWidth="1"/>
    <col min="3" max="3" width="30.7265625" bestFit="1" customWidth="1"/>
    <col min="4" max="4" width="24.453125" bestFit="1" customWidth="1"/>
  </cols>
  <sheetData>
    <row r="1" spans="1:4" ht="19" x14ac:dyDescent="0.4">
      <c r="A1" s="1" t="s">
        <v>179</v>
      </c>
    </row>
    <row r="2" spans="1:4" ht="15.5" x14ac:dyDescent="0.35">
      <c r="A2" s="2" t="s">
        <v>1</v>
      </c>
    </row>
    <row r="3" spans="1:4" ht="15.5" x14ac:dyDescent="0.35">
      <c r="A3" s="2" t="s">
        <v>169</v>
      </c>
    </row>
    <row r="4" spans="1:4" ht="15.5" x14ac:dyDescent="0.35">
      <c r="A4" s="4" t="s">
        <v>88</v>
      </c>
      <c r="B4" s="4" t="s">
        <v>89</v>
      </c>
      <c r="C4" s="4" t="s">
        <v>90</v>
      </c>
      <c r="D4" s="4" t="s">
        <v>91</v>
      </c>
    </row>
    <row r="5" spans="1:4" ht="15.5" x14ac:dyDescent="0.35">
      <c r="A5" s="2" t="s">
        <v>92</v>
      </c>
      <c r="B5" s="11">
        <v>38960</v>
      </c>
      <c r="C5" s="11">
        <v>27648</v>
      </c>
      <c r="D5" s="11">
        <v>66608</v>
      </c>
    </row>
    <row r="6" spans="1:4" ht="15.5" x14ac:dyDescent="0.35">
      <c r="A6" s="2" t="s">
        <v>93</v>
      </c>
      <c r="B6" s="11">
        <v>22637</v>
      </c>
      <c r="C6" s="11">
        <v>9835</v>
      </c>
      <c r="D6" s="11">
        <v>32471</v>
      </c>
    </row>
    <row r="7" spans="1:4" ht="15.5" x14ac:dyDescent="0.35">
      <c r="A7" s="2" t="s">
        <v>94</v>
      </c>
      <c r="B7" s="11">
        <v>8928</v>
      </c>
      <c r="C7" s="6">
        <v>708</v>
      </c>
      <c r="D7" s="11">
        <v>9636</v>
      </c>
    </row>
    <row r="8" spans="1:4" ht="15.5" x14ac:dyDescent="0.35">
      <c r="A8" s="2" t="s">
        <v>95</v>
      </c>
      <c r="B8" s="11">
        <v>10694</v>
      </c>
      <c r="C8" s="11">
        <v>1008</v>
      </c>
      <c r="D8" s="11">
        <v>11702</v>
      </c>
    </row>
    <row r="9" spans="1:4" ht="15.5" x14ac:dyDescent="0.35">
      <c r="A9" s="2" t="s">
        <v>97</v>
      </c>
      <c r="B9" s="11">
        <v>19215</v>
      </c>
      <c r="C9" s="11">
        <v>1659</v>
      </c>
      <c r="D9" s="11">
        <v>20929</v>
      </c>
    </row>
    <row r="10" spans="1:4" ht="15.5" x14ac:dyDescent="0.35">
      <c r="A10" s="2" t="s">
        <v>98</v>
      </c>
      <c r="B10" s="11">
        <v>100434</v>
      </c>
      <c r="C10" s="11">
        <v>40858</v>
      </c>
      <c r="D10" s="11">
        <v>141347</v>
      </c>
    </row>
    <row r="11" spans="1:4" ht="15.5" x14ac:dyDescent="0.35">
      <c r="A11" s="2"/>
      <c r="B11" s="6"/>
      <c r="C11" s="6"/>
      <c r="D11" s="6"/>
    </row>
    <row r="12" spans="1:4" ht="15.5" x14ac:dyDescent="0.35">
      <c r="A12" s="2"/>
    </row>
    <row r="13" spans="1:4" ht="15.5" x14ac:dyDescent="0.35">
      <c r="A13" s="2"/>
    </row>
    <row r="14" spans="1:4" ht="15.5" x14ac:dyDescent="0.35">
      <c r="A14" s="2"/>
    </row>
    <row r="15" spans="1:4" ht="15.5" x14ac:dyDescent="0.35">
      <c r="A15" s="2"/>
    </row>
    <row r="16" spans="1:4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/>
  </sheetViews>
  <sheetFormatPr defaultColWidth="11.453125" defaultRowHeight="14.5" x14ac:dyDescent="0.35"/>
  <cols>
    <col min="1" max="1" width="2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4.453125" bestFit="1" customWidth="1"/>
  </cols>
  <sheetData>
    <row r="1" spans="1:5" ht="19" x14ac:dyDescent="0.4">
      <c r="A1" s="1" t="s">
        <v>180</v>
      </c>
    </row>
    <row r="2" spans="1:5" ht="15.5" x14ac:dyDescent="0.35">
      <c r="A2" s="2" t="s">
        <v>1</v>
      </c>
    </row>
    <row r="3" spans="1:5" ht="15.5" x14ac:dyDescent="0.35">
      <c r="A3" s="2" t="s">
        <v>169</v>
      </c>
    </row>
    <row r="4" spans="1:5" ht="15.5" x14ac:dyDescent="0.35">
      <c r="A4" s="4" t="s">
        <v>100</v>
      </c>
      <c r="B4" s="4" t="s">
        <v>101</v>
      </c>
      <c r="C4" s="4" t="s">
        <v>102</v>
      </c>
      <c r="D4" s="4" t="s">
        <v>103</v>
      </c>
      <c r="E4" s="4" t="s">
        <v>91</v>
      </c>
    </row>
    <row r="5" spans="1:5" ht="15.5" x14ac:dyDescent="0.35">
      <c r="A5" s="2" t="s">
        <v>104</v>
      </c>
      <c r="B5" s="11">
        <v>18681</v>
      </c>
      <c r="C5" s="11">
        <v>17260</v>
      </c>
      <c r="D5" s="11">
        <v>64493</v>
      </c>
      <c r="E5" s="11">
        <v>100434</v>
      </c>
    </row>
    <row r="6" spans="1:5" ht="15.5" x14ac:dyDescent="0.35">
      <c r="A6" s="2" t="s">
        <v>105</v>
      </c>
      <c r="B6" s="11">
        <v>14847</v>
      </c>
      <c r="C6" s="11">
        <v>6912</v>
      </c>
      <c r="D6" s="11">
        <v>19099</v>
      </c>
      <c r="E6" s="11">
        <v>40858</v>
      </c>
    </row>
    <row r="7" spans="1:5" ht="15.5" x14ac:dyDescent="0.35">
      <c r="A7" s="2" t="s">
        <v>98</v>
      </c>
      <c r="B7" s="11">
        <v>33559</v>
      </c>
      <c r="C7" s="11">
        <v>24194</v>
      </c>
      <c r="D7" s="11">
        <v>83594</v>
      </c>
      <c r="E7" s="11">
        <v>141347</v>
      </c>
    </row>
    <row r="8" spans="1:5" ht="15.5" x14ac:dyDescent="0.35">
      <c r="A8" s="2"/>
      <c r="B8" s="6"/>
      <c r="C8" s="6"/>
      <c r="D8" s="6"/>
      <c r="E8" s="6"/>
    </row>
    <row r="9" spans="1:5" ht="15.5" x14ac:dyDescent="0.35">
      <c r="A9" s="2"/>
    </row>
    <row r="10" spans="1:5" ht="15.5" x14ac:dyDescent="0.35">
      <c r="A10" s="2"/>
    </row>
    <row r="11" spans="1:5" ht="15.5" x14ac:dyDescent="0.35">
      <c r="A11" s="2"/>
    </row>
    <row r="12" spans="1:5" ht="15.5" x14ac:dyDescent="0.35">
      <c r="A12" s="2"/>
    </row>
    <row r="13" spans="1:5" ht="15.5" x14ac:dyDescent="0.35">
      <c r="A13" s="2"/>
    </row>
    <row r="14" spans="1:5" ht="15.5" x14ac:dyDescent="0.35">
      <c r="A14" s="2"/>
    </row>
    <row r="15" spans="1:5" ht="15.5" x14ac:dyDescent="0.35">
      <c r="A15" s="2"/>
    </row>
    <row r="16" spans="1:5" ht="15.5" x14ac:dyDescent="0.35">
      <c r="A16" s="2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/>
  </sheetViews>
  <sheetFormatPr defaultColWidth="11.453125" defaultRowHeight="14.5" x14ac:dyDescent="0.35"/>
  <cols>
    <col min="1" max="1" width="2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4.453125" bestFit="1" customWidth="1"/>
  </cols>
  <sheetData>
    <row r="1" spans="1:5" ht="19" x14ac:dyDescent="0.4">
      <c r="A1" s="1" t="s">
        <v>181</v>
      </c>
    </row>
    <row r="2" spans="1:5" ht="15.5" x14ac:dyDescent="0.35">
      <c r="A2" s="2" t="s">
        <v>1</v>
      </c>
    </row>
    <row r="3" spans="1:5" ht="15.5" x14ac:dyDescent="0.35">
      <c r="A3" s="2" t="s">
        <v>171</v>
      </c>
    </row>
    <row r="4" spans="1:5" ht="15.5" x14ac:dyDescent="0.35">
      <c r="A4" s="4" t="s">
        <v>88</v>
      </c>
      <c r="B4" s="4" t="s">
        <v>101</v>
      </c>
      <c r="C4" s="4" t="s">
        <v>102</v>
      </c>
      <c r="D4" s="4" t="s">
        <v>103</v>
      </c>
      <c r="E4" s="4" t="s">
        <v>91</v>
      </c>
    </row>
    <row r="5" spans="1:5" ht="15.5" x14ac:dyDescent="0.35">
      <c r="A5" s="2" t="s">
        <v>92</v>
      </c>
      <c r="B5" s="11">
        <v>19434</v>
      </c>
      <c r="C5" s="11">
        <v>8479</v>
      </c>
      <c r="D5" s="11">
        <v>38695</v>
      </c>
      <c r="E5" s="11">
        <v>66608</v>
      </c>
    </row>
    <row r="6" spans="1:5" ht="15.5" x14ac:dyDescent="0.35">
      <c r="A6" s="2" t="s">
        <v>94</v>
      </c>
      <c r="B6" s="11">
        <v>1144</v>
      </c>
      <c r="C6" s="11">
        <v>2988</v>
      </c>
      <c r="D6" s="11">
        <v>5504</v>
      </c>
      <c r="E6" s="11">
        <v>9636</v>
      </c>
    </row>
    <row r="7" spans="1:5" ht="15.5" x14ac:dyDescent="0.35">
      <c r="A7" s="2" t="s">
        <v>95</v>
      </c>
      <c r="B7" s="6">
        <v>867</v>
      </c>
      <c r="C7" s="11">
        <v>1845</v>
      </c>
      <c r="D7" s="11">
        <v>8990</v>
      </c>
      <c r="E7" s="11">
        <v>11702</v>
      </c>
    </row>
    <row r="8" spans="1:5" ht="15.5" x14ac:dyDescent="0.35">
      <c r="A8" s="2" t="s">
        <v>97</v>
      </c>
      <c r="B8" s="11">
        <v>1084</v>
      </c>
      <c r="C8" s="11">
        <v>1791</v>
      </c>
      <c r="D8" s="11">
        <v>18054</v>
      </c>
      <c r="E8" s="11">
        <v>20929</v>
      </c>
    </row>
    <row r="9" spans="1:5" ht="15.5" x14ac:dyDescent="0.35">
      <c r="A9" s="2" t="s">
        <v>98</v>
      </c>
      <c r="B9" s="11">
        <v>33559</v>
      </c>
      <c r="C9" s="11">
        <v>24194</v>
      </c>
      <c r="D9" s="11">
        <v>83594</v>
      </c>
      <c r="E9" s="11">
        <v>141347</v>
      </c>
    </row>
    <row r="10" spans="1:5" ht="15.5" x14ac:dyDescent="0.35">
      <c r="A10" s="2"/>
      <c r="B10" s="6"/>
      <c r="C10" s="6"/>
      <c r="D10" s="6"/>
      <c r="E10" s="6"/>
    </row>
    <row r="11" spans="1:5" ht="15.5" x14ac:dyDescent="0.35">
      <c r="A11" s="2"/>
    </row>
    <row r="12" spans="1:5" ht="15.5" x14ac:dyDescent="0.35">
      <c r="A12" s="4" t="s">
        <v>88</v>
      </c>
      <c r="B12" s="4" t="s">
        <v>101</v>
      </c>
      <c r="C12" s="4" t="s">
        <v>102</v>
      </c>
      <c r="D12" s="4" t="s">
        <v>103</v>
      </c>
      <c r="E12" s="4" t="s">
        <v>91</v>
      </c>
    </row>
    <row r="13" spans="1:5" ht="15.5" x14ac:dyDescent="0.35">
      <c r="A13" s="2" t="s">
        <v>165</v>
      </c>
      <c r="B13" s="11">
        <v>9161</v>
      </c>
      <c r="C13" s="11">
        <v>7251</v>
      </c>
      <c r="D13" s="11">
        <v>10792</v>
      </c>
      <c r="E13" s="11">
        <v>27204</v>
      </c>
    </row>
    <row r="14" spans="1:5" ht="15.5" x14ac:dyDescent="0.35">
      <c r="A14" s="2" t="s">
        <v>166</v>
      </c>
      <c r="B14" s="6">
        <v>643</v>
      </c>
      <c r="C14" s="6">
        <v>432</v>
      </c>
      <c r="D14" s="6">
        <v>487</v>
      </c>
      <c r="E14" s="11">
        <v>1562</v>
      </c>
    </row>
    <row r="15" spans="1:5" ht="15.5" x14ac:dyDescent="0.35">
      <c r="A15" s="2" t="s">
        <v>167</v>
      </c>
      <c r="B15" s="6">
        <v>340</v>
      </c>
      <c r="C15" s="6">
        <v>508</v>
      </c>
      <c r="D15" s="6">
        <v>238</v>
      </c>
      <c r="E15" s="11">
        <v>1086</v>
      </c>
    </row>
    <row r="16" spans="1:5" ht="15.5" x14ac:dyDescent="0.35">
      <c r="A16" s="2" t="s">
        <v>168</v>
      </c>
      <c r="B16" s="6">
        <v>887</v>
      </c>
      <c r="C16" s="6">
        <v>900</v>
      </c>
      <c r="D16" s="6">
        <v>833</v>
      </c>
      <c r="E16" s="11">
        <v>2619</v>
      </c>
    </row>
    <row r="17" spans="1:5" ht="15.5" x14ac:dyDescent="0.35">
      <c r="A17" s="2" t="s">
        <v>98</v>
      </c>
      <c r="B17" s="11">
        <v>11030</v>
      </c>
      <c r="C17" s="11">
        <v>9091</v>
      </c>
      <c r="D17" s="11">
        <v>12350</v>
      </c>
      <c r="E17" s="11">
        <v>32471</v>
      </c>
    </row>
    <row r="18" spans="1:5" ht="15.5" x14ac:dyDescent="0.35">
      <c r="A18" s="2"/>
      <c r="B18" s="6"/>
      <c r="C18" s="6"/>
      <c r="D18" s="6"/>
      <c r="E18" s="6"/>
    </row>
    <row r="19" spans="1:5" ht="15.5" x14ac:dyDescent="0.35">
      <c r="A19" s="2"/>
    </row>
    <row r="20" spans="1:5" ht="15.5" x14ac:dyDescent="0.35">
      <c r="A20" s="2"/>
    </row>
    <row r="21" spans="1:5" ht="15.5" x14ac:dyDescent="0.35">
      <c r="A21" s="2"/>
    </row>
    <row r="22" spans="1:5" ht="15.5" x14ac:dyDescent="0.35">
      <c r="A22" s="2"/>
    </row>
    <row r="23" spans="1:5" ht="15.5" x14ac:dyDescent="0.35">
      <c r="A23" s="2"/>
    </row>
    <row r="24" spans="1:5" ht="15.5" x14ac:dyDescent="0.35">
      <c r="A24" s="2"/>
    </row>
    <row r="25" spans="1:5" ht="15.5" x14ac:dyDescent="0.35">
      <c r="A25" s="2"/>
    </row>
    <row r="26" spans="1:5" ht="15.5" x14ac:dyDescent="0.35">
      <c r="A26" s="2"/>
    </row>
    <row r="27" spans="1:5" ht="15.5" x14ac:dyDescent="0.35">
      <c r="A27" s="2"/>
    </row>
    <row r="28" spans="1:5" ht="15.5" x14ac:dyDescent="0.35">
      <c r="A28" s="2"/>
    </row>
    <row r="29" spans="1:5" ht="15.5" x14ac:dyDescent="0.35">
      <c r="A29" s="2"/>
    </row>
    <row r="30" spans="1:5" ht="15.5" x14ac:dyDescent="0.35">
      <c r="A30" s="2"/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workbookViewId="0"/>
  </sheetViews>
  <sheetFormatPr defaultColWidth="11.453125" defaultRowHeight="14.5" x14ac:dyDescent="0.35"/>
  <cols>
    <col min="1" max="1" width="22.7265625" customWidth="1"/>
    <col min="2" max="2" width="50.7265625" bestFit="1" customWidth="1"/>
    <col min="3" max="3" width="23.7265625" bestFit="1" customWidth="1"/>
    <col min="4" max="4" width="48.1796875" bestFit="1" customWidth="1"/>
    <col min="5" max="5" width="33.81640625" bestFit="1" customWidth="1"/>
    <col min="6" max="6" width="48.1796875" bestFit="1" customWidth="1"/>
    <col min="7" max="7" width="24.453125" bestFit="1" customWidth="1"/>
  </cols>
  <sheetData>
    <row r="1" spans="1:7" ht="19" x14ac:dyDescent="0.4">
      <c r="A1" s="1" t="s">
        <v>182</v>
      </c>
    </row>
    <row r="2" spans="1:7" ht="15.5" x14ac:dyDescent="0.35">
      <c r="A2" s="2" t="s">
        <v>1</v>
      </c>
    </row>
    <row r="3" spans="1:7" ht="15.5" x14ac:dyDescent="0.35">
      <c r="A3" s="2" t="s">
        <v>171</v>
      </c>
    </row>
    <row r="4" spans="1:7" ht="15.5" x14ac:dyDescent="0.35">
      <c r="A4" s="2" t="s">
        <v>177</v>
      </c>
    </row>
    <row r="5" spans="1:7" ht="15.5" x14ac:dyDescent="0.35">
      <c r="A5" s="4" t="s">
        <v>88</v>
      </c>
      <c r="B5" s="4" t="s">
        <v>108</v>
      </c>
      <c r="C5" s="4" t="s">
        <v>109</v>
      </c>
      <c r="D5" s="4" t="s">
        <v>110</v>
      </c>
      <c r="E5" s="4" t="s">
        <v>111</v>
      </c>
      <c r="F5" s="4" t="s">
        <v>112</v>
      </c>
      <c r="G5" s="4" t="s">
        <v>91</v>
      </c>
    </row>
    <row r="6" spans="1:7" ht="15.5" x14ac:dyDescent="0.35">
      <c r="A6" s="2" t="s">
        <v>92</v>
      </c>
      <c r="B6" s="11">
        <v>7247</v>
      </c>
      <c r="C6" s="11">
        <v>5941</v>
      </c>
      <c r="D6" s="11">
        <v>20072</v>
      </c>
      <c r="E6" s="11">
        <v>3642</v>
      </c>
      <c r="F6" s="11">
        <v>29706</v>
      </c>
      <c r="G6" s="11">
        <v>66608</v>
      </c>
    </row>
    <row r="7" spans="1:7" ht="15.5" x14ac:dyDescent="0.35">
      <c r="A7" s="2" t="s">
        <v>93</v>
      </c>
      <c r="B7" s="11">
        <v>1177</v>
      </c>
      <c r="C7" s="11">
        <v>1432</v>
      </c>
      <c r="D7" s="11">
        <v>7752</v>
      </c>
      <c r="E7" s="11">
        <v>15959</v>
      </c>
      <c r="F7" s="11">
        <v>6151</v>
      </c>
      <c r="G7" s="11">
        <v>32471</v>
      </c>
    </row>
    <row r="8" spans="1:7" ht="15.5" x14ac:dyDescent="0.35">
      <c r="A8" s="2" t="s">
        <v>94</v>
      </c>
      <c r="B8" s="6" t="s">
        <v>81</v>
      </c>
      <c r="C8" s="6" t="s">
        <v>81</v>
      </c>
      <c r="D8" s="6">
        <v>694</v>
      </c>
      <c r="E8" s="11">
        <v>8367</v>
      </c>
      <c r="F8" s="6">
        <v>434</v>
      </c>
      <c r="G8" s="11">
        <v>9636</v>
      </c>
    </row>
    <row r="9" spans="1:7" ht="15.5" x14ac:dyDescent="0.35">
      <c r="A9" s="2" t="s">
        <v>95</v>
      </c>
      <c r="B9" s="6" t="s">
        <v>81</v>
      </c>
      <c r="C9" s="6" t="s">
        <v>81</v>
      </c>
      <c r="D9" s="11">
        <v>1193</v>
      </c>
      <c r="E9" s="11">
        <v>9565</v>
      </c>
      <c r="F9" s="6">
        <v>851</v>
      </c>
      <c r="G9" s="11">
        <v>11702</v>
      </c>
    </row>
    <row r="10" spans="1:7" ht="15.5" x14ac:dyDescent="0.35">
      <c r="A10" s="2" t="s">
        <v>97</v>
      </c>
      <c r="B10" s="11">
        <v>1124</v>
      </c>
      <c r="C10" s="6">
        <v>160</v>
      </c>
      <c r="D10" s="11">
        <v>1127</v>
      </c>
      <c r="E10" s="6">
        <v>726</v>
      </c>
      <c r="F10" s="11">
        <v>17793</v>
      </c>
      <c r="G10" s="11">
        <v>20929</v>
      </c>
    </row>
    <row r="11" spans="1:7" ht="15.5" x14ac:dyDescent="0.35">
      <c r="A11" s="2" t="s">
        <v>98</v>
      </c>
      <c r="B11" s="11">
        <v>9669</v>
      </c>
      <c r="C11" s="11">
        <v>7644</v>
      </c>
      <c r="D11" s="11">
        <v>30838</v>
      </c>
      <c r="E11" s="11">
        <v>38260</v>
      </c>
      <c r="F11" s="11">
        <v>54936</v>
      </c>
      <c r="G11" s="11">
        <v>141347</v>
      </c>
    </row>
    <row r="12" spans="1:7" ht="15.5" x14ac:dyDescent="0.35">
      <c r="A12" s="2"/>
      <c r="B12" s="6"/>
      <c r="C12" s="6"/>
      <c r="D12" s="6"/>
      <c r="E12" s="6"/>
      <c r="F12" s="6"/>
      <c r="G12" s="6"/>
    </row>
    <row r="13" spans="1:7" ht="15.5" x14ac:dyDescent="0.35">
      <c r="A13" s="2"/>
    </row>
    <row r="14" spans="1:7" ht="15.5" x14ac:dyDescent="0.35">
      <c r="A14" s="4" t="s">
        <v>88</v>
      </c>
      <c r="B14" s="4" t="s">
        <v>108</v>
      </c>
      <c r="C14" s="4" t="s">
        <v>109</v>
      </c>
      <c r="D14" s="4" t="s">
        <v>110</v>
      </c>
      <c r="E14" s="4" t="s">
        <v>111</v>
      </c>
      <c r="F14" s="4" t="s">
        <v>112</v>
      </c>
      <c r="G14" s="4" t="s">
        <v>91</v>
      </c>
    </row>
    <row r="15" spans="1:7" ht="15.5" x14ac:dyDescent="0.35">
      <c r="A15" s="2" t="s">
        <v>165</v>
      </c>
      <c r="B15" s="11">
        <v>1068</v>
      </c>
      <c r="C15" s="11">
        <v>1302</v>
      </c>
      <c r="D15" s="11">
        <v>6253</v>
      </c>
      <c r="E15" s="11">
        <v>13811</v>
      </c>
      <c r="F15" s="11">
        <v>4771</v>
      </c>
      <c r="G15" s="11">
        <v>27204</v>
      </c>
    </row>
    <row r="16" spans="1:7" ht="15.5" x14ac:dyDescent="0.35">
      <c r="A16" s="2" t="s">
        <v>166</v>
      </c>
      <c r="B16" s="6" t="s">
        <v>81</v>
      </c>
      <c r="C16" s="6" t="s">
        <v>81</v>
      </c>
      <c r="D16" s="6">
        <v>251</v>
      </c>
      <c r="E16" s="6">
        <v>765</v>
      </c>
      <c r="F16" s="6">
        <v>483</v>
      </c>
      <c r="G16" s="11">
        <v>1562</v>
      </c>
    </row>
    <row r="17" spans="1:7" ht="15.5" x14ac:dyDescent="0.35">
      <c r="A17" s="2" t="s">
        <v>167</v>
      </c>
      <c r="B17" s="6" t="s">
        <v>81</v>
      </c>
      <c r="C17" s="6" t="s">
        <v>81</v>
      </c>
      <c r="D17" s="6">
        <v>301</v>
      </c>
      <c r="E17" s="6">
        <v>690</v>
      </c>
      <c r="F17" s="6">
        <v>91</v>
      </c>
      <c r="G17" s="11">
        <v>1086</v>
      </c>
    </row>
    <row r="18" spans="1:7" ht="15.5" x14ac:dyDescent="0.35">
      <c r="A18" s="2" t="s">
        <v>168</v>
      </c>
      <c r="B18" s="6" t="s">
        <v>81</v>
      </c>
      <c r="C18" s="6" t="s">
        <v>81</v>
      </c>
      <c r="D18" s="6">
        <v>947</v>
      </c>
      <c r="E18" s="6">
        <v>694</v>
      </c>
      <c r="F18" s="6">
        <v>806</v>
      </c>
      <c r="G18" s="11">
        <v>2619</v>
      </c>
    </row>
    <row r="19" spans="1:7" ht="15.5" x14ac:dyDescent="0.35">
      <c r="A19" s="2" t="s">
        <v>98</v>
      </c>
      <c r="B19" s="11">
        <v>1177</v>
      </c>
      <c r="C19" s="11">
        <v>1432</v>
      </c>
      <c r="D19" s="11">
        <v>7752</v>
      </c>
      <c r="E19" s="11">
        <v>15959</v>
      </c>
      <c r="F19" s="11">
        <v>6151</v>
      </c>
      <c r="G19" s="11">
        <v>32471</v>
      </c>
    </row>
    <row r="20" spans="1:7" ht="15.5" x14ac:dyDescent="0.35">
      <c r="A20" s="2"/>
      <c r="B20" s="6"/>
      <c r="C20" s="6"/>
      <c r="D20" s="6"/>
      <c r="E20" s="6"/>
      <c r="F20" s="6"/>
      <c r="G20" s="6"/>
    </row>
    <row r="21" spans="1:7" ht="15.5" x14ac:dyDescent="0.35">
      <c r="A21" s="2"/>
    </row>
    <row r="22" spans="1:7" ht="15.5" x14ac:dyDescent="0.35">
      <c r="A22" s="2"/>
    </row>
    <row r="23" spans="1:7" ht="15.5" x14ac:dyDescent="0.35">
      <c r="A23" s="2"/>
    </row>
    <row r="24" spans="1:7" ht="15.5" x14ac:dyDescent="0.35">
      <c r="A24" s="2"/>
    </row>
    <row r="25" spans="1:7" ht="15.5" x14ac:dyDescent="0.35">
      <c r="A25" s="2"/>
    </row>
    <row r="26" spans="1:7" ht="15.5" x14ac:dyDescent="0.35">
      <c r="A26" s="2"/>
    </row>
    <row r="27" spans="1:7" ht="15.5" x14ac:dyDescent="0.35">
      <c r="A27" s="2"/>
    </row>
    <row r="28" spans="1:7" ht="15.5" x14ac:dyDescent="0.35">
      <c r="A28" s="2"/>
    </row>
    <row r="29" spans="1:7" ht="15.5" x14ac:dyDescent="0.35">
      <c r="A29" s="2"/>
    </row>
    <row r="30" spans="1:7" ht="15.5" x14ac:dyDescent="0.35">
      <c r="A30" s="2"/>
    </row>
    <row r="31" spans="1:7" ht="15.5" x14ac:dyDescent="0.35">
      <c r="A31" s="2"/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workbookViewId="0"/>
  </sheetViews>
  <sheetFormatPr defaultColWidth="11.453125" defaultRowHeight="14.5" x14ac:dyDescent="0.35"/>
  <cols>
    <col min="1" max="1" width="22.7265625" customWidth="1"/>
    <col min="2" max="2" width="19.7265625" bestFit="1" customWidth="1"/>
    <col min="3" max="3" width="22.54296875" bestFit="1" customWidth="1"/>
    <col min="4" max="4" width="19.81640625" bestFit="1" customWidth="1"/>
    <col min="5" max="5" width="25.81640625" bestFit="1" customWidth="1"/>
  </cols>
  <sheetData>
    <row r="1" spans="1:5" ht="19" x14ac:dyDescent="0.4">
      <c r="A1" s="1" t="s">
        <v>183</v>
      </c>
    </row>
    <row r="2" spans="1:5" ht="15.5" x14ac:dyDescent="0.35">
      <c r="A2" s="2" t="s">
        <v>1</v>
      </c>
    </row>
    <row r="3" spans="1:5" ht="15.5" x14ac:dyDescent="0.35">
      <c r="A3" s="2" t="s">
        <v>169</v>
      </c>
    </row>
    <row r="4" spans="1:5" ht="15.5" x14ac:dyDescent="0.35">
      <c r="A4" s="2" t="s">
        <v>177</v>
      </c>
    </row>
    <row r="5" spans="1:5" ht="15.5" x14ac:dyDescent="0.35">
      <c r="A5" s="4" t="s">
        <v>114</v>
      </c>
      <c r="B5" s="4" t="s">
        <v>172</v>
      </c>
      <c r="C5" s="4" t="s">
        <v>173</v>
      </c>
      <c r="D5" s="4" t="s">
        <v>174</v>
      </c>
      <c r="E5" s="4" t="s">
        <v>175</v>
      </c>
    </row>
    <row r="6" spans="1:5" ht="15.5" x14ac:dyDescent="0.35">
      <c r="A6" s="2" t="s">
        <v>170</v>
      </c>
      <c r="B6" s="6">
        <v>98</v>
      </c>
      <c r="C6" s="6">
        <v>641</v>
      </c>
      <c r="D6" s="11">
        <v>3449</v>
      </c>
      <c r="E6" s="11">
        <v>4188</v>
      </c>
    </row>
    <row r="7" spans="1:5" ht="15.5" x14ac:dyDescent="0.35">
      <c r="A7" s="2" t="s">
        <v>115</v>
      </c>
      <c r="B7" s="6">
        <v>107</v>
      </c>
      <c r="C7" s="6">
        <v>254</v>
      </c>
      <c r="D7" s="11">
        <v>2120</v>
      </c>
      <c r="E7" s="11">
        <v>2481</v>
      </c>
    </row>
    <row r="8" spans="1:5" ht="15.5" x14ac:dyDescent="0.35">
      <c r="A8" s="2" t="s">
        <v>116</v>
      </c>
      <c r="B8" s="6">
        <v>340</v>
      </c>
      <c r="C8" s="6">
        <v>649</v>
      </c>
      <c r="D8" s="11">
        <v>1268</v>
      </c>
      <c r="E8" s="11">
        <v>2257</v>
      </c>
    </row>
    <row r="9" spans="1:5" ht="15.5" x14ac:dyDescent="0.35">
      <c r="A9" s="2" t="s">
        <v>117</v>
      </c>
      <c r="B9" s="6" t="s">
        <v>81</v>
      </c>
      <c r="C9" s="6" t="s">
        <v>81</v>
      </c>
      <c r="D9" s="11">
        <v>1017</v>
      </c>
      <c r="E9" s="11">
        <v>1028</v>
      </c>
    </row>
    <row r="10" spans="1:5" ht="15.5" x14ac:dyDescent="0.35">
      <c r="A10" s="2" t="s">
        <v>118</v>
      </c>
      <c r="B10" s="6">
        <v>48</v>
      </c>
      <c r="C10" s="6">
        <v>194</v>
      </c>
      <c r="D10" s="6">
        <v>745</v>
      </c>
      <c r="E10" s="6">
        <v>988</v>
      </c>
    </row>
    <row r="11" spans="1:5" ht="15.5" x14ac:dyDescent="0.35">
      <c r="A11" s="2" t="s">
        <v>119</v>
      </c>
      <c r="B11" s="6">
        <v>16</v>
      </c>
      <c r="C11" s="6">
        <v>80</v>
      </c>
      <c r="D11" s="6">
        <v>718</v>
      </c>
      <c r="E11" s="6">
        <v>814</v>
      </c>
    </row>
    <row r="12" spans="1:5" ht="15.5" x14ac:dyDescent="0.35">
      <c r="A12" s="2" t="s">
        <v>120</v>
      </c>
      <c r="B12" s="6">
        <v>63</v>
      </c>
      <c r="C12" s="6">
        <v>165</v>
      </c>
      <c r="D12" s="6">
        <v>158</v>
      </c>
      <c r="E12" s="6">
        <v>386</v>
      </c>
    </row>
    <row r="13" spans="1:5" ht="15.5" x14ac:dyDescent="0.35">
      <c r="A13" s="2" t="s">
        <v>121</v>
      </c>
      <c r="B13" s="6" t="s">
        <v>81</v>
      </c>
      <c r="C13" s="6">
        <v>249</v>
      </c>
      <c r="D13" s="6" t="s">
        <v>81</v>
      </c>
      <c r="E13" s="6">
        <v>357</v>
      </c>
    </row>
    <row r="14" spans="1:5" ht="15.5" x14ac:dyDescent="0.35">
      <c r="A14" s="2" t="s">
        <v>122</v>
      </c>
      <c r="B14" s="6" t="s">
        <v>81</v>
      </c>
      <c r="C14" s="6">
        <v>107</v>
      </c>
      <c r="D14" s="6" t="s">
        <v>81</v>
      </c>
      <c r="E14" s="6">
        <v>263</v>
      </c>
    </row>
    <row r="15" spans="1:5" ht="15.5" x14ac:dyDescent="0.35">
      <c r="A15" s="2" t="s">
        <v>123</v>
      </c>
      <c r="B15" s="6" t="s">
        <v>81</v>
      </c>
      <c r="C15" s="6">
        <v>105</v>
      </c>
      <c r="D15" s="6" t="s">
        <v>81</v>
      </c>
      <c r="E15" s="6">
        <v>189</v>
      </c>
    </row>
    <row r="16" spans="1:5" ht="15.5" x14ac:dyDescent="0.35">
      <c r="A16" s="2"/>
      <c r="B16" s="6"/>
      <c r="C16" s="6"/>
      <c r="D16" s="6"/>
      <c r="E16" s="6"/>
    </row>
    <row r="17" spans="1:1" ht="15.5" x14ac:dyDescent="0.35">
      <c r="A17" s="2"/>
    </row>
    <row r="18" spans="1:1" ht="15.5" x14ac:dyDescent="0.35">
      <c r="A18" s="2"/>
    </row>
    <row r="19" spans="1:1" ht="15.5" x14ac:dyDescent="0.35">
      <c r="A19" s="2"/>
    </row>
    <row r="20" spans="1:1" ht="15.5" x14ac:dyDescent="0.35">
      <c r="A20" s="2"/>
    </row>
    <row r="21" spans="1:1" ht="15.5" x14ac:dyDescent="0.35">
      <c r="A21" s="2"/>
    </row>
    <row r="22" spans="1:1" ht="15.5" x14ac:dyDescent="0.35">
      <c r="A22" s="2"/>
    </row>
    <row r="23" spans="1:1" ht="15.5" x14ac:dyDescent="0.35">
      <c r="A23" s="2"/>
    </row>
    <row r="24" spans="1:1" ht="15.5" x14ac:dyDescent="0.35">
      <c r="A24" s="2"/>
    </row>
    <row r="25" spans="1:1" ht="15.5" x14ac:dyDescent="0.35">
      <c r="A25" s="2"/>
    </row>
    <row r="26" spans="1:1" ht="15.5" x14ac:dyDescent="0.35">
      <c r="A26" s="2"/>
    </row>
    <row r="27" spans="1:1" ht="15.5" x14ac:dyDescent="0.35">
      <c r="A27" s="2"/>
    </row>
    <row r="28" spans="1:1" ht="15.5" x14ac:dyDescent="0.35">
      <c r="A28" s="2"/>
    </row>
    <row r="29" spans="1:1" ht="15.5" x14ac:dyDescent="0.35">
      <c r="A29" s="2"/>
    </row>
    <row r="30" spans="1:1" ht="15.5" x14ac:dyDescent="0.35">
      <c r="A30" s="2"/>
    </row>
    <row r="31" spans="1:1" ht="15.5" x14ac:dyDescent="0.35">
      <c r="A31" s="2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A47403576</value>
    </field>
    <field name="Objective-Title">
      <value order="0">Arolwg Masnach Cymru 2021 (Dros dro)</value>
    </field>
    <field name="Objective-Description">
      <value order="0"/>
    </field>
    <field name="Objective-CreationStamp">
      <value order="0">2023-10-18T10:03:08Z</value>
    </field>
    <field name="Objective-IsApproved">
      <value order="0">false</value>
    </field>
    <field name="Objective-IsPublished">
      <value order="0">true</value>
    </field>
    <field name="Objective-DatePublished">
      <value order="0">2023-10-18T15:22:41Z</value>
    </field>
    <field name="Objective-ModificationStamp">
      <value order="0">2023-10-18T15:22:52Z</value>
    </field>
    <field name="Objective-Owner">
      <value order="0">Harries, Benjamin (COOG - DDAT - KAS - ECCRA Statistics)</value>
    </field>
    <field name="Objective-Path">
      <value order="0">Objective Global Folder:#Business File Plan:WG Organisational Groups:NEW - Post April 2022 - Chief Operating Officer:Chief Operating Officer (COO) - KAS - Chief Statistician:1 - Save:Trade Analysis:Trade Survey for Wales:TSW Wave 4:Trade Analysis - Trade Survey - Wave 4 Contract Management - 2022-2027:13. Final outputs (and translations) CAVEATED</value>
    </field>
    <field name="Objective-Parent">
      <value order="0">13. Final outputs (and translations) CAVEATED</value>
    </field>
    <field name="Objective-State">
      <value order="0">Published</value>
    </field>
    <field name="Objective-VersionId">
      <value order="0">vA89549799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qA1543279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Taflen Glawr</vt:lpstr>
      <vt:lpstr>Nodiadau</vt:lpstr>
      <vt:lpstr>Tabl cynnwys</vt:lpstr>
      <vt:lpstr>Tabl_1</vt:lpstr>
      <vt:lpstr>Tabl_2</vt:lpstr>
      <vt:lpstr>Tabl_3</vt:lpstr>
      <vt:lpstr>Tabl_4</vt:lpstr>
      <vt:lpstr>Tabl_5</vt:lpstr>
      <vt:lpstr>Tabl_6</vt:lpstr>
      <vt:lpstr>Tabl_7</vt:lpstr>
      <vt:lpstr>Tabl_8</vt:lpstr>
      <vt:lpstr>Tabl_9</vt:lpstr>
      <vt:lpstr>Tabl_10</vt:lpstr>
      <vt:lpstr>Tabl_11</vt:lpstr>
      <vt:lpstr>Tabl_12</vt:lpstr>
      <vt:lpstr>Tabl_13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HarriesB</dc:creator>
  <cp:lastModifiedBy>Cox, Jonathan (COOG - DDAT - KAS - Statistical Service</cp:lastModifiedBy>
  <dcterms:created xsi:type="dcterms:W3CDTF">2023-10-18T10:41:35Z</dcterms:created>
  <dcterms:modified xsi:type="dcterms:W3CDTF">2023-10-20T09:49:19Z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A47403576</vt:lpwstr>
  </property>
  <property fmtid="{D5CDD505-2E9C-101B-9397-08002B2CF9AE}" pid="4" name="Objective-Title">
    <vt:lpwstr>Arolwg Masnach Cymru 2021 (Dros dro)</vt:lpwstr>
  </property>
  <property fmtid="{D5CDD505-2E9C-101B-9397-08002B2CF9AE}" pid="5" name="Objective-Description">
    <vt:lpwstr/>
  </property>
  <property fmtid="{D5CDD505-2E9C-101B-9397-08002B2CF9AE}" pid="6" name="Objective-CreationStamp">
    <vt:filetime>2023-10-18T15:22:41Z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2023-10-18T15:22:41Z</vt:filetime>
  </property>
  <property fmtid="{D5CDD505-2E9C-101B-9397-08002B2CF9AE}" pid="10" name="Objective-ModificationStamp">
    <vt:filetime>2023-10-18T15:22:52Z</vt:filetime>
  </property>
  <property fmtid="{D5CDD505-2E9C-101B-9397-08002B2CF9AE}" pid="11" name="Objective-Owner">
    <vt:lpwstr>Harries, Benjamin (COOG - DDAT - KAS - ECCRA Statistics)</vt:lpwstr>
  </property>
  <property fmtid="{D5CDD505-2E9C-101B-9397-08002B2CF9AE}" pid="12" name="Objective-Path">
    <vt:lpwstr>Objective Global Folder:#Business File Plan:WG Organisational Groups:NEW - Post April 2022 - Chief Operating Officer:Chief Operating Officer (COO) - KAS - Chief Statistician:1 - Save:Trade Analysis:Trade Survey for Wales:TSW Wave 4:Trade Analysis - Trade Survey - Wave 4 Contract Management - 2022-2027:13. Final outputs (and translations) CAVEATED:</vt:lpwstr>
  </property>
  <property fmtid="{D5CDD505-2E9C-101B-9397-08002B2CF9AE}" pid="13" name="Objective-Parent">
    <vt:lpwstr>13. Final outputs (and translations) CAVEATED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vA89549799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qA1543279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