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1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23.xml" ContentType="application/vnd.openxmlformats-officedocument.drawingml.chartshapes+xml"/>
  <Override PartName="/xl/drawings/drawing6.xml" ContentType="application/vnd.openxmlformats-officedocument.drawingml.chartshapes+xml"/>
  <Override PartName="/xl/drawings/drawing10.xml" ContentType="application/vnd.openxmlformats-officedocument.drawingml.chartshapes+xml"/>
  <Override PartName="/xl/drawings/drawing13.xml" ContentType="application/vnd.openxmlformats-officedocument.drawingml.chartshapes+xml"/>
  <Override PartName="/xl/drawings/drawing22.xml" ContentType="application/vnd.openxmlformats-officedocument.drawingml.chartshapes+xml"/>
  <Override PartName="/xl/drawings/drawing20.xml" ContentType="application/vnd.openxmlformats-officedocument.drawingml.chartshapes+xml"/>
  <Override PartName="/xl/drawings/drawing7.xml" ContentType="application/vnd.openxmlformats-officedocument.drawingml.chartshapes+xml"/>
  <Override PartName="/xl/drawings/drawing19.xml" ContentType="application/vnd.openxmlformats-officedocument.drawingml.chartshapes+xml"/>
  <Override PartName="/xl/drawings/drawing11.xml" ContentType="application/vnd.openxmlformats-officedocument.drawingml.chartshapes+xml"/>
  <Override PartName="/xl/drawings/drawing3.xml" ContentType="application/vnd.openxmlformats-officedocument.drawingml.chartshapes+xml"/>
  <Override PartName="/xl/drawings/drawing17.xml" ContentType="application/vnd.openxmlformats-officedocument.drawingml.chartshapes+xml"/>
  <Override PartName="/xl/drawings/drawing8.xml" ContentType="application/vnd.openxmlformats-officedocument.drawingml.chartshapes+xml"/>
  <Override PartName="/xl/drawings/drawing14.xml" ContentType="application/vnd.openxmlformats-officedocument.drawingml.chartshapes+xml"/>
  <Override PartName="/xl/drawings/drawing4.xml" ContentType="application/vnd.openxmlformats-officedocument.drawingml.chartshapes+xml"/>
  <Override PartName="/xl/drawings/drawing16.xml" ContentType="application/vnd.openxmlformats-officedocument.drawingml.chartshapes+xml"/>
  <Override PartName="/xl/drawings/drawing12.xml" ContentType="application/vnd.openxmlformats-officedocument.drawingml.chartshapes+xml"/>
  <Override PartName="/xl/drawings/drawing9.xml" ContentType="application/vnd.openxmlformats-officedocument.drawingml.chartshapes+xml"/>
  <Override PartName="/xl/drawings/drawing5.xml" ContentType="application/vnd.openxmlformats-officedocument.drawingml.chartshapes+xml"/>
  <Override PartName="/xl/drawings/drawing24.xml" ContentType="application/vnd.openxmlformats-officedocument.drawingml.chartshapes+xml"/>
  <Override PartName="/xl/drawings/drawing25.xml" ContentType="application/vnd.openxmlformats-officedocument.drawingml.chartshapes+xml"/>
  <Override PartName="/xl/drawings/drawing26.xml" ContentType="application/vnd.openxmlformats-officedocument.drawingml.chartshapes+xml"/>
  <Override PartName="/xl/drawings/drawing27.xml" ContentType="application/vnd.openxmlformats-officedocument.drawingml.chartshapes+xml"/>
  <Override PartName="/xl/drawings/drawing28.xml" ContentType="application/vnd.openxmlformats-officedocument.drawingml.chartshap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style13.xml" ContentType="application/vnd.ms-office.chart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worksheets/sheet1.xml" ContentType="application/vnd.openxmlformats-officedocument.spreadsheetml.worksheet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worksheets/sheet2.xml" ContentType="application/vnd.openxmlformats-officedocument.spreadsheetml.worksheet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worksheets/sheet3.xml" ContentType="application/vnd.openxmlformats-officedocument.spreadsheetml.worksheet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worksheets/sheet4.xml" ContentType="application/vnd.openxmlformats-officedocument.spreadsheetml.worksheet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worksheets/sheet5.xml" ContentType="application/vnd.openxmlformats-officedocument.spreadsheetml.workshee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20\2020-06-19 and 07-07\Final files\"/>
    </mc:Choice>
  </mc:AlternateContent>
  <xr:revisionPtr revIDLastSave="0" documentId="13_ncr:1_{BBEB46A2-AFED-450A-A808-77EFA161E596}" xr6:coauthVersionLast="45" xr6:coauthVersionMax="45" xr10:uidLastSave="{00000000-0000-0000-0000-000000000000}"/>
  <bookViews>
    <workbookView xWindow="-120" yWindow="-120" windowWidth="20640" windowHeight="11160" xr2:uid="{B6B061E2-AC0C-4366-ADF5-61A6A4333DB8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Ffig1.1" sheetId="12" r:id="rId11"/>
    <sheet name="Ffig2.2" sheetId="13" r:id="rId12"/>
    <sheet name="Ffig2.3" sheetId="14" r:id="rId13"/>
    <sheet name="Ffig2.4" sheetId="15" r:id="rId14"/>
    <sheet name="Ffig4.1_4.2" sheetId="16" r:id="rId15"/>
    <sheet name="Ffig6.1" sheetId="17" r:id="rId16"/>
    <sheet name="Ffig7.2" sheetId="18" r:id="rId17"/>
    <sheet name="TableA1Hide" sheetId="19" state="hidden" r:id="rId18"/>
    <sheet name="TableA2Hide" sheetId="20" state="hidden" r:id="rId19"/>
    <sheet name="TablA1" sheetId="21" r:id="rId20"/>
    <sheet name="TablA2" sheetId="22" r:id="rId21"/>
  </sheets>
  <definedNames>
    <definedName name="CNRRounded">TableA1Hide!$B$108:$H$133</definedName>
    <definedName name="CNRRoundedHeader">TableA1Hide!$A$104</definedName>
    <definedName name="ContentsHead">Cynhwysion!$A$1</definedName>
    <definedName name="ContentsQuarterly">Cynhwysion!$25:$68</definedName>
    <definedName name="CRERounded">TableA1Hide!$B$40:$H$65</definedName>
    <definedName name="CRERoundedHeader">TableA1Hide!$A$36</definedName>
    <definedName name="CRHRounded">TableA1Hide!$B$74:$H$99</definedName>
    <definedName name="CRHRoundedHeader">TableA1Hide!$A$70</definedName>
    <definedName name="CTORounded">TableA1Hide!$B$6:$H$31</definedName>
    <definedName name="CTORoundedHeader">TableA1Hide!$A$2</definedName>
    <definedName name="DNRRounded">TableA2Hide!$B$112:$H$137</definedName>
    <definedName name="DNRRoundedHeader">TableA2Hide!$A$108</definedName>
    <definedName name="DRERounded">TableA2Hide!$B$42:$H$67</definedName>
    <definedName name="DRERoundedHeader">TableA2Hide!$A$38</definedName>
    <definedName name="DRHRounded">TableA2Hide!$B$76:$H$101</definedName>
    <definedName name="DRHRoundedHeader">TableA2Hide!$A$72</definedName>
    <definedName name="DTORounded">TableA2Hide!$B$6:$H$31</definedName>
    <definedName name="DTORoundedHeader">TableA2Hide!$A$2</definedName>
    <definedName name="EndRP">TableA1Hide!$S$2</definedName>
    <definedName name="Fig1_1">Ffig1.1!$A$2</definedName>
    <definedName name="Fig2.2Quarter">Ffig2.2!$B$7:$B$16</definedName>
    <definedName name="Fig2.3Quarter">Ffig2.3!$B$8:$B$16</definedName>
    <definedName name="Fig2.4Quarter">Ffig2.4!$B$8:$B$16</definedName>
    <definedName name="fig2_1">SiartData!$A$3</definedName>
    <definedName name="Fig2_2">Ffig2.2!$A$2</definedName>
    <definedName name="Fig2_3">Ffig2.3!$A$2</definedName>
    <definedName name="Fig2_4">Ffig2.4!$A$2</definedName>
    <definedName name="Fig2_5">SiartData!$A$41</definedName>
    <definedName name="Fig2_6">SiartData!$A$61</definedName>
    <definedName name="Fig2_7">SiartData!$A$82</definedName>
    <definedName name="Fig2_8">SiartData!$A$95</definedName>
    <definedName name="Fig2_9">SiartData!$A$127</definedName>
    <definedName name="Fig3_1">SiartData!$A$140</definedName>
    <definedName name="Fig3_2">SiartData!$A$155</definedName>
    <definedName name="Fig3_3">SiartData!$A$170</definedName>
    <definedName name="Fig4_1">'Ffig4.1_4.2'!$A$2</definedName>
    <definedName name="Fig4_2">'Ffig4.1_4.2'!$A$26</definedName>
    <definedName name="Fig4_3">SiartData!$A$184</definedName>
    <definedName name="Fig4_4">SiartData!$A$202</definedName>
    <definedName name="Fig5_1">SiartData!$A$220</definedName>
    <definedName name="Fig5_2">SiartData!$A$236</definedName>
    <definedName name="Fig5_3">SiartData!$A$252</definedName>
    <definedName name="Fig5_4">SiartData!$A$267</definedName>
    <definedName name="Fig6.1Quarter">Ffig6.1!$B$6:$B$14</definedName>
    <definedName name="Fig6_1">Ffig6.1!$A$2</definedName>
    <definedName name="Fig6_2">SiartData!$A$280</definedName>
    <definedName name="Fig7_1">SiartData!$A$295</definedName>
    <definedName name="Fig7_2">Ffig7.2!$A$2</definedName>
    <definedName name="Fig8_1">SiartData!$A$315</definedName>
    <definedName name="Fig8_2">SiartData!$A$344</definedName>
    <definedName name="Fig8_3">SiartData!$A$373</definedName>
    <definedName name="Fig8_4">SiartData!$A$402</definedName>
    <definedName name="Fig9_1">SiartData!$A$431</definedName>
    <definedName name="Fig9_2">SiartData!$A$449</definedName>
    <definedName name="Fig9_3">SiartData!$A$468</definedName>
    <definedName name="FigA1">SiartData!$A$486</definedName>
    <definedName name="Figs4.1_4.2Quarter">'Ffig4.1_4.2'!$B$32:$B$40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Tabl5!$A$26</definedName>
    <definedName name="Table5Quarter">Tabl5!$B$6:$B$15</definedName>
    <definedName name="Table6">Tabl6!$A$2</definedName>
    <definedName name="Table6a">Tabl6a!$A$2</definedName>
    <definedName name="Table7">Tabl7!$A$2</definedName>
    <definedName name="TableA1DeleteColumns" localSheetId="19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TablA1!$B$6:$H$31</definedName>
    <definedName name="TableA2DeleteColumns" localSheetId="20">TablA2!$K:$Q</definedName>
    <definedName name="TableA2DeleteColumns">TableA2Hide!$K:$Q</definedName>
    <definedName name="TableA2FormulasFootnotes">TablA2!$B$33:$H$35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TablA2!$E$16:$E$23</definedName>
    <definedName name="TableCNR">TableA1Hide!$B$108:$H$133</definedName>
    <definedName name="TableCRE">TableA1Hide!$B$40:$H$65</definedName>
    <definedName name="TableCRH">TableA1Hide!$B$74:$H$99</definedName>
    <definedName name="TableCTO" localSheetId="19">TablA1!$B$6:$H$25</definedName>
    <definedName name="TableCTO">TableA1Hide!$B$6:$H$31</definedName>
    <definedName name="TableDNR">TableA2Hide!$B$112:$H$137</definedName>
    <definedName name="TableDRE">TableA2Hide!$B$42:$H$67</definedName>
    <definedName name="TableDRH">TableA2Hide!$B$76:$H$101</definedName>
    <definedName name="TableDTO" localSheetId="20">TablA2!$B$6:$H$31</definedName>
    <definedName name="TableDTO">TableA2Hide!$B$6:$H$31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22" l="1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A35" i="22"/>
  <c r="V10" i="22"/>
  <c r="B33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V4" i="21"/>
  <c r="F18" i="22"/>
  <c r="H15" i="22"/>
  <c r="H19" i="22"/>
  <c r="D11" i="22"/>
  <c r="F29" i="22"/>
  <c r="H18" i="22"/>
  <c r="G13" i="22"/>
  <c r="E27" i="21"/>
  <c r="F16" i="21"/>
  <c r="D15" i="21"/>
  <c r="E25" i="21"/>
  <c r="G10" i="21"/>
  <c r="G22" i="22"/>
  <c r="E31" i="22"/>
  <c r="G7" i="22"/>
  <c r="D20" i="22"/>
  <c r="H20" i="22"/>
  <c r="F11" i="22"/>
  <c r="D27" i="22"/>
  <c r="F8" i="22"/>
  <c r="G18" i="22"/>
  <c r="H18" i="21"/>
  <c r="H6" i="21"/>
  <c r="F31" i="21"/>
  <c r="E14" i="21"/>
  <c r="F25" i="21"/>
  <c r="E10" i="21"/>
  <c r="E18" i="21"/>
  <c r="F29" i="21"/>
  <c r="H10" i="21"/>
  <c r="E22" i="21"/>
  <c r="A2" i="21"/>
  <c r="D21" i="21"/>
  <c r="E21" i="21"/>
  <c r="G9" i="22"/>
  <c r="D22" i="21"/>
  <c r="F26" i="21"/>
  <c r="D30" i="21"/>
  <c r="E31" i="21"/>
  <c r="G27" i="21"/>
  <c r="D20" i="21"/>
  <c r="D19" i="22"/>
  <c r="E9" i="22"/>
  <c r="F31" i="22"/>
  <c r="F14" i="22"/>
  <c r="E7" i="22"/>
  <c r="D28" i="22"/>
  <c r="E15" i="22"/>
  <c r="H21" i="22"/>
  <c r="G20" i="21"/>
  <c r="F8" i="21"/>
  <c r="D7" i="21"/>
  <c r="E29" i="21"/>
  <c r="E9" i="21"/>
  <c r="D13" i="22"/>
  <c r="F9" i="22"/>
  <c r="F19" i="22"/>
  <c r="H29" i="22"/>
  <c r="E26" i="22"/>
  <c r="D22" i="22"/>
  <c r="H12" i="22"/>
  <c r="G16" i="22"/>
  <c r="E8" i="22"/>
  <c r="H16" i="21"/>
  <c r="H22" i="21"/>
  <c r="E8" i="21"/>
  <c r="D9" i="21"/>
  <c r="G17" i="21"/>
  <c r="E20" i="21"/>
  <c r="F14" i="21"/>
  <c r="E24" i="21"/>
  <c r="D10" i="21"/>
  <c r="D17" i="21"/>
  <c r="E28" i="21"/>
  <c r="H28" i="22"/>
  <c r="G23" i="22"/>
  <c r="H11" i="22"/>
  <c r="F27" i="22"/>
  <c r="H26" i="22"/>
  <c r="G10" i="22"/>
  <c r="G16" i="21"/>
  <c r="E15" i="21"/>
  <c r="H27" i="21"/>
  <c r="E13" i="21"/>
  <c r="H13" i="22"/>
  <c r="D24" i="22"/>
  <c r="D25" i="22"/>
  <c r="D17" i="22"/>
  <c r="E27" i="22"/>
  <c r="E13" i="22"/>
  <c r="G27" i="22"/>
  <c r="F23" i="22"/>
  <c r="F15" i="22"/>
  <c r="F21" i="21"/>
  <c r="G13" i="21"/>
  <c r="H23" i="21"/>
  <c r="H17" i="21"/>
  <c r="F27" i="21"/>
  <c r="H25" i="21"/>
  <c r="F30" i="21"/>
  <c r="F22" i="21"/>
  <c r="D16" i="21"/>
  <c r="H31" i="21"/>
  <c r="D26" i="22"/>
  <c r="F24" i="22"/>
  <c r="E22" i="22"/>
  <c r="G19" i="22"/>
  <c r="D30" i="22"/>
  <c r="H27" i="22"/>
  <c r="H31" i="22"/>
  <c r="E24" i="22"/>
  <c r="G24" i="21"/>
  <c r="A1" i="21"/>
  <c r="G6" i="21"/>
  <c r="D11" i="21"/>
  <c r="E17" i="21"/>
  <c r="E19" i="22"/>
  <c r="G21" i="22"/>
  <c r="D21" i="22"/>
  <c r="H10" i="22"/>
  <c r="E21" i="22"/>
  <c r="D29" i="22"/>
  <c r="G14" i="22"/>
  <c r="E30" i="22"/>
  <c r="G12" i="22"/>
  <c r="H6" i="22"/>
  <c r="H8" i="21"/>
  <c r="H9" i="21"/>
  <c r="F9" i="21"/>
  <c r="D6" i="21"/>
  <c r="G31" i="21"/>
  <c r="F13" i="21"/>
  <c r="F15" i="21"/>
  <c r="F10" i="21"/>
  <c r="F17" i="21"/>
  <c r="H20" i="21"/>
  <c r="E26" i="21"/>
  <c r="G15" i="21"/>
  <c r="G19" i="21"/>
  <c r="H14" i="21"/>
  <c r="F10" i="22"/>
  <c r="H8" i="22"/>
  <c r="E23" i="21"/>
  <c r="G22" i="21"/>
  <c r="H16" i="22"/>
  <c r="G8" i="22"/>
  <c r="F7" i="22"/>
  <c r="D16" i="22"/>
  <c r="D14" i="22"/>
  <c r="D26" i="21"/>
  <c r="E16" i="21"/>
  <c r="H11" i="21"/>
  <c r="F7" i="21"/>
  <c r="G25" i="21"/>
  <c r="G23" i="21"/>
  <c r="F19" i="21"/>
  <c r="D18" i="21"/>
  <c r="D15" i="22"/>
  <c r="E18" i="22"/>
  <c r="G15" i="22"/>
  <c r="G11" i="22"/>
  <c r="E20" i="22"/>
  <c r="H9" i="22"/>
  <c r="H30" i="22"/>
  <c r="E11" i="21"/>
  <c r="G28" i="21"/>
  <c r="F20" i="21"/>
  <c r="G30" i="21"/>
  <c r="F28" i="21"/>
  <c r="D31" i="22"/>
  <c r="G25" i="22"/>
  <c r="E25" i="22"/>
  <c r="F26" i="22"/>
  <c r="F21" i="22"/>
  <c r="F13" i="22"/>
  <c r="F30" i="22"/>
  <c r="E17" i="22"/>
  <c r="F28" i="22"/>
  <c r="G17" i="22"/>
  <c r="E30" i="21"/>
  <c r="H12" i="21"/>
  <c r="D24" i="21"/>
  <c r="E6" i="21"/>
  <c r="D28" i="21"/>
  <c r="D8" i="21"/>
  <c r="H30" i="21"/>
  <c r="H19" i="21"/>
  <c r="D9" i="22"/>
  <c r="D23" i="22"/>
  <c r="E12" i="22"/>
  <c r="D7" i="22"/>
  <c r="E19" i="21"/>
  <c r="D19" i="21"/>
  <c r="D27" i="21"/>
  <c r="G20" i="22"/>
  <c r="D12" i="22"/>
  <c r="E29" i="22"/>
  <c r="G6" i="22"/>
  <c r="G9" i="21"/>
  <c r="G7" i="21"/>
  <c r="E12" i="21"/>
  <c r="G21" i="21"/>
  <c r="H15" i="21"/>
  <c r="D14" i="21"/>
  <c r="G31" i="22"/>
  <c r="F11" i="21"/>
  <c r="F12" i="22"/>
  <c r="E14" i="22"/>
  <c r="A1" i="22"/>
  <c r="H7" i="22"/>
  <c r="F20" i="22"/>
  <c r="H17" i="22"/>
  <c r="H14" i="22"/>
  <c r="F25" i="22"/>
  <c r="G12" i="21"/>
  <c r="G8" i="21"/>
  <c r="D31" i="21"/>
  <c r="G14" i="21"/>
  <c r="G26" i="21"/>
  <c r="G28" i="22"/>
  <c r="E6" i="22"/>
  <c r="E28" i="22"/>
  <c r="G26" i="22"/>
  <c r="G24" i="22"/>
  <c r="D10" i="22"/>
  <c r="G30" i="22"/>
  <c r="F17" i="22"/>
  <c r="H24" i="22"/>
  <c r="F18" i="21"/>
  <c r="H26" i="21"/>
  <c r="H7" i="21"/>
  <c r="H13" i="21"/>
  <c r="H24" i="21"/>
  <c r="D25" i="21"/>
  <c r="H21" i="21"/>
  <c r="H28" i="21"/>
  <c r="D29" i="21"/>
  <c r="H29" i="21"/>
  <c r="G11" i="21"/>
  <c r="G29" i="21"/>
  <c r="F22" i="22"/>
  <c r="H23" i="22"/>
  <c r="F16" i="22"/>
  <c r="E16" i="22"/>
  <c r="D6" i="22"/>
  <c r="H22" i="22"/>
  <c r="E7" i="21"/>
  <c r="F24" i="21"/>
  <c r="D23" i="21"/>
  <c r="F12" i="21"/>
  <c r="G18" i="21"/>
  <c r="D8" i="22"/>
  <c r="D18" i="22"/>
  <c r="E23" i="22"/>
  <c r="G29" i="22"/>
  <c r="E10" i="22"/>
  <c r="H25" i="22"/>
  <c r="E11" i="22"/>
  <c r="A2" i="22"/>
  <c r="F23" i="21"/>
  <c r="D12" i="21"/>
  <c r="F6" i="21"/>
  <c r="D13" i="21"/>
  <c r="F6" i="22"/>
</calcChain>
</file>

<file path=xl/sharedStrings.xml><?xml version="1.0" encoding="utf-8"?>
<sst xmlns="http://schemas.openxmlformats.org/spreadsheetml/2006/main" count="2113" uniqueCount="616">
  <si>
    <t>A1</t>
  </si>
  <si>
    <t>Figure A1</t>
  </si>
  <si>
    <t>Ar gyfer bob tablau a siartau: Mae ffurflenni treth a diwygiadau i ffurflenni treth a ddaeth i law Awdurdod Cyllid Cymru hyd at 15.06.2020 (ac yn cynnwys y dyddiad hwn) yn cynnwys yn yr ystadegau hyn.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</si>
  <si>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</si>
  <si>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</si>
  <si>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</si>
  <si>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</si>
  <si>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</si>
  <si>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</si>
  <si>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07.07.2020</t>
  </si>
  <si>
    <t>Diweddariad nesaf: 30.07.2020</t>
  </si>
  <si>
    <t>Cysylltiad ystadegydd: 03000 254 729,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</si>
  <si>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</si>
  <si>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</si>
  <si>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</si>
  <si>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</si>
  <si>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</si>
  <si>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</si>
  <si>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</si>
  <si>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</si>
  <si>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</si>
  <si>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</si>
  <si>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</si>
  <si>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</si>
  <si>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</si>
  <si>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</si>
  <si>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</si>
  <si>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</si>
  <si>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</si>
  <si>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</si>
  <si>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</si>
  <si>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</si>
  <si>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Rhestr o'r ffigurau a ddefnyddiwyd yn y datganiad ystadegol (cael ei diweddaru bob chwarter)</t>
  </si>
  <si>
    <t>Adran 1</t>
  </si>
  <si>
    <t>Ffigur 1.1</t>
  </si>
  <si>
    <t>Nifer y trafodiadau hysbysadwy a gofnodwyd, y dreth sy'n ddyledus a’r newid o ran % o’r amcangyfrif blaenorol flwyddyn ynghynt</t>
  </si>
  <si>
    <t>Adran 2</t>
  </si>
  <si>
    <t>Trafodiadau, treth oedd yn ddyledus a gwerth yr eiddo a drethwyd</t>
  </si>
  <si>
    <t>Ffigur 2.1</t>
  </si>
  <si>
    <t>Nifer wythnosol y trafodiadau y'i cyflwynwyd i Awdurdod Cyllid Cymru</t>
  </si>
  <si>
    <t>Ffigur 2.2</t>
  </si>
  <si>
    <t>Nifer y trafodiadau hysbysadwy a adroddwyd, yn ôl dyddiad dod i rym</t>
  </si>
  <si>
    <t>Ffigur 2.3</t>
  </si>
  <si>
    <t>Treth yn ddyledus ar drafodiadau hysbysadwy a adroddwyd, yn ôl dyddiad dod i rym</t>
  </si>
  <si>
    <t>Ffigur 2.4</t>
  </si>
  <si>
    <t>Gwerth a briodolir i eiddo sy’n agored i Dreth Trafodiadau Tir, yn ôl dyddiad dod i rym</t>
  </si>
  <si>
    <t>Ffigur 2.5</t>
  </si>
  <si>
    <t>Nifer y trafodiadau hysbysadwy a adroddwyd, yn ôl mis dod i rym</t>
  </si>
  <si>
    <t>Ffigur 2.6</t>
  </si>
  <si>
    <t>Treth yn ddyledus ar y trafodiadau hysbysadwy a adroddwyd, yn ôl mis dod i rym</t>
  </si>
  <si>
    <t>Ffigur 2.7</t>
  </si>
  <si>
    <t>Trafodiadau yn ôl math o drafodiad, Ebrill 2019 i Fawrth 2020</t>
  </si>
  <si>
    <t>Ffigur 2.8</t>
  </si>
  <si>
    <t>Trafodiadau yr hysbyswyd Awdurdod Cyllid Cymru ohonynt, yn ôl y mis y daeth y trafodiad i rym/y’i cyflwynwyd, Ebrill 2018 i Fai 2020</t>
  </si>
  <si>
    <t>Ffigur 2.9</t>
  </si>
  <si>
    <t>Trafodiadau yr hysbyswyd Awdurdod Cyllid Cymru ohonynt, yn ôl diwrnod yr wythnos a dyddiad daeth y trafodiad i rym/y’i cyflwynwyd, Ebrill 2019 i Fawrth 2020</t>
  </si>
  <si>
    <t>Adran 3</t>
  </si>
  <si>
    <t>Trafodiadau preswyl yn ôl gwerth</t>
  </si>
  <si>
    <t>Ffigur 3.1</t>
  </si>
  <si>
    <t>Nifer y trafodiadau preswyl, yn ôl band treth preswyl a chwarter y daeth y trafodiad i rym</t>
  </si>
  <si>
    <t>Ffigur 3.2</t>
  </si>
  <si>
    <t>Y dreth sy'n ddyledus ar drafodiadau preswyl, yn ôl band treth preswyl a chwarter y daeth y trafodiad i rym</t>
  </si>
  <si>
    <t>Ffigur 3.3</t>
  </si>
  <si>
    <t>Nifer y trafodiadau preswyl a’r dreth sy’n ddyledus ar yr eiddo hynny, yn ôl band treth breswyl, Ebrill 2019 i Fawrth 2020</t>
  </si>
  <si>
    <t>Adran 4</t>
  </si>
  <si>
    <t>Trafodiadau amhreswyl yn ôl gwerth</t>
  </si>
  <si>
    <t>Ffigur 4.1</t>
  </si>
  <si>
    <t>Nifer y trafodiadau amhreswyl, yn ôl gwerth a dyddiad dod i rym</t>
  </si>
  <si>
    <t>Ffigur 4.2</t>
  </si>
  <si>
    <t>Y dreth sy'n ddyledus ar drafodiadau amhreswyl, yn ôl gwerth a dyddiad dod i rym</t>
  </si>
  <si>
    <t>Ffigur 4.3</t>
  </si>
  <si>
    <t>Nifer y trafodiadau preswyl a’r dreth sy’n ddyledus ar yr eiddo hynny, yn ôl gwerth, Ebrill 2019 i Fawrth 2020</t>
  </si>
  <si>
    <t>Ffigur 4.4</t>
  </si>
  <si>
    <t>Treth oedd yn ddyledus ar drafodiadau amhreswyl, yn ôl gwerth, Ebrill 2019 i Fawrth 2020</t>
  </si>
  <si>
    <t>Adran 5</t>
  </si>
  <si>
    <t>Rhyddhadau</t>
  </si>
  <si>
    <t>Ffigur 5.1</t>
  </si>
  <si>
    <t>Nifer y trafodiadau sydd wedi'u rhyddhau, yn ôl chwarter y daeth y trafodiad i rym</t>
  </si>
  <si>
    <t>Ffigur 5.2</t>
  </si>
  <si>
    <t>Treth wedi’i rhyddhau, yn ôl chwarter y daeth y trafodiad i rym (£ miliwn)</t>
  </si>
  <si>
    <t>Ffigur 5.3</t>
  </si>
  <si>
    <t>Nifer y trafodiadau sydd wedi'u rhyddhau, yn ôl y math o ryddhad, Ebrill 2019 i Fawrth 2020</t>
  </si>
  <si>
    <t>Ffigur 5.4</t>
  </si>
  <si>
    <t>Treth wedi’i rhyddhau (£ miliwn), yn ôl y math o ryddhad, Ebrill 2019 i Fawrth 2020</t>
  </si>
  <si>
    <t>Adran 6</t>
  </si>
  <si>
    <t>Ad-daliadau cyfraddau uwch</t>
  </si>
  <si>
    <t>Ffigur 6.1</t>
  </si>
  <si>
    <t>Nifer a gwerth ad-daliadau preswyl cyfradd uwch a gyhoeddwyd, yn ôl dyddiad dod i rym</t>
  </si>
  <si>
    <t>Ffigur 6.2</t>
  </si>
  <si>
    <t>Ad-daliadau cyfraddau uwch preswyl a ddosbarthwyd, yn ôl chwarter y cymeradwywyd yr ad-daliad</t>
  </si>
  <si>
    <t>Adran 7</t>
  </si>
  <si>
    <t>Treth a dalwyd</t>
  </si>
  <si>
    <t>Ffigur 7.1</t>
  </si>
  <si>
    <t>Ffigur 7.2</t>
  </si>
  <si>
    <t>Refeniw a gyflwynir yn y Gyfrifon Awdurdod Cyllid Cymru (£ miliwn), yn ôl blwydd</t>
  </si>
  <si>
    <t>Adran 8</t>
  </si>
  <si>
    <t>Dadansoddiad o fewn Cymru</t>
  </si>
  <si>
    <t>Ffigur 8.1</t>
  </si>
  <si>
    <t>Treth oedd yn ddyledus fesul trafodiad preswyl (£), yn ôl awdurdod lleol, Ebrill 2019 i Fawrth 2020</t>
  </si>
  <si>
    <t>Ffigur 8.2</t>
  </si>
  <si>
    <t>Treth oedd yn ddyledus fesul trafodiad amhreswyl (£), yn ôl awdurdod lleol, Ebrill 2019 i Fawrth 2020</t>
  </si>
  <si>
    <t>Ffigur 8.3</t>
  </si>
  <si>
    <t>Trafodiadau cyfradd uwch, fel canran o'r holl drafodiadau preswyl, yn ôl awdurdod lleol, Ebrill 2019 i Fawrth 2020</t>
  </si>
  <si>
    <t>Ffigur 8.4</t>
  </si>
  <si>
    <t>Gwerth cyfartalog eiddo fesul trafodiad preswyl (£), yn ôl awdurdod lleol, Ebrill 2019 i Fawrth 2020</t>
  </si>
  <si>
    <t>Adran 9</t>
  </si>
  <si>
    <t>Dadansoddiad yn ôl ardal Mynegai Amddifadedd Lluosog Cymru</t>
  </si>
  <si>
    <t>Ffigur 9.1</t>
  </si>
  <si>
    <t>Nifer y trafodiadau hysbysadwy a gofnodwyd, yn ôl degfed MALlC, Ebrill 2019 i Fawrth 2020</t>
  </si>
  <si>
    <t>Ffigur 9.2</t>
  </si>
  <si>
    <t>Treth oedd yn ddyledus ar drafodiadau hysbysadwy a gofnodwyd (£), yn ôl degfed MALlC, Ebrill 2019 i Fawrth 2020</t>
  </si>
  <si>
    <t>Ffigur 9.3</t>
  </si>
  <si>
    <t>Trafodiadau cyfradd uwch, fel canran o'r holl drafodiadau preswyl, yn ôl degfed MALlC, Ebrill 2019 i Fawrth 2020</t>
  </si>
  <si>
    <t>Atodiad A</t>
  </si>
  <si>
    <t>Canran y newid rhwng yr amcangyfrif cyntaf a’r ail amcangyfrif, yn ôl mis y daeth y trafodiad i rym</t>
  </si>
  <si>
    <t>Dadansoddiad o ddiwygiadau i ystadegau’r Dreth Trafodiadau Tir hyd at 
May-20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</si>
  <si>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</si>
  <si>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</si>
  <si>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</si>
  <si>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</si>
  <si>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</si>
  <si>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</si>
  <si>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</si>
  <si>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2018-19</t>
  </si>
  <si>
    <t>2019-20</t>
  </si>
  <si>
    <t>2020-21</t>
  </si>
  <si>
    <t xml:space="preserve">(p) </t>
  </si>
  <si>
    <t xml:space="preserve">(r) </t>
  </si>
  <si>
    <t>£180,001 - £250,000</t>
  </si>
  <si>
    <t>£250,001 - 400,000</t>
  </si>
  <si>
    <t>£400,001 -£750,000</t>
  </si>
  <si>
    <t>£750,001 - £1.5m</t>
  </si>
  <si>
    <t>Nôl i'r dudalen cynnwys</t>
  </si>
  <si>
    <t>Ffigur 2.1  Nifer wythnosol y trafodiadau y'i cyflwynwyd i Awdurdod Cyllid Cymru</t>
  </si>
  <si>
    <t>Ffigur</t>
  </si>
  <si>
    <t>Teitl</t>
  </si>
  <si>
    <t>Teitl echelin X</t>
  </si>
  <si>
    <t>Wythnos yn dechrau</t>
  </si>
  <si>
    <t>Teitl echelin Y</t>
  </si>
  <si>
    <t>Nifer y trafodiadau y’i cyflwynwyd</t>
  </si>
  <si>
    <t>Label</t>
  </si>
  <si>
    <t>Preswyl</t>
  </si>
  <si>
    <t>Amhreswyl</t>
  </si>
  <si>
    <t>2019 Cyfartaledd gwerth</t>
  </si>
  <si>
    <t>¹ Sylwch fod y siart hon yn cynnwys nifer fach o drafodiadau a ddaeth i rym ym mis Gorffennaf 2020.</t>
  </si>
  <si>
    <t>Ffigur 2.5  Nifer y trafodiadau hysbysadwy a adroddwyd, yn ôl mis dod i rym</t>
  </si>
  <si>
    <t>Mis dod i rym</t>
  </si>
  <si>
    <t>Nifer y trafodiadau</t>
  </si>
  <si>
    <t>Preswyl: 2018-19</t>
  </si>
  <si>
    <t>Preswyl: 2019-20 (r)</t>
  </si>
  <si>
    <t>Preswyl: 2020-21 (p) (r)</t>
  </si>
  <si>
    <t>Amhreswyl: 2018-19</t>
  </si>
  <si>
    <t>Amhreswyl: 2019-20 (r)</t>
  </si>
  <si>
    <t>Amhreswyl: 2020-21 (p) (r)</t>
  </si>
  <si>
    <t>Ebr</t>
  </si>
  <si>
    <t>Mai</t>
  </si>
  <si>
    <t>Meh</t>
  </si>
  <si>
    <t/>
  </si>
  <si>
    <t>Gor</t>
  </si>
  <si>
    <t>Aws</t>
  </si>
  <si>
    <t>Med</t>
  </si>
  <si>
    <t>Hyd</t>
  </si>
  <si>
    <t>Tac</t>
  </si>
  <si>
    <t>Rha</t>
  </si>
  <si>
    <t>Ion</t>
  </si>
  <si>
    <t>Chw</t>
  </si>
  <si>
    <t>Maw</t>
  </si>
  <si>
    <t>(p) Mae'r gwerth ar gyfer Mai 2020 yn dros dro a chaiff ei adolygu mewn cyhoeddiad yn y dyfodol.</t>
  </si>
  <si>
    <t>(r) Mae'r gweth ar gyfer Chwefror i Ebrill 2020 wedi’i ddiwygio yn y cyhoeddiad hwn.</t>
  </si>
  <si>
    <t>Ffigur 2.6  Treth yn ddyledus ar y trafodiadau hysbysadwy a adroddwyd, yn ôl mis dod i rym ¹</t>
  </si>
  <si>
    <t>Treth yn ddyledus 
(£ miliwn)</t>
  </si>
  <si>
    <t>¹ Mae unrhyw dreth yn ddyledus sy'n gysylltiedig â'r trafodiadau ychwanegol a ddangosir yn Ffigur 2.3 wedi'i hepgor.</t>
  </si>
  <si>
    <t>Ffigur 2.7  Trafodiadau yn ôl math o drafodiad, Ebrill 2019 i Fawrth 2020 (r)</t>
  </si>
  <si>
    <t>Trafodiadau yn ôl math o drafodiad, Ebrill 2019 i Fawrth 2020 (r)</t>
  </si>
  <si>
    <t>Math o drafodiad</t>
  </si>
  <si>
    <t>Canran y trafodiadau</t>
  </si>
  <si>
    <t>Trawsgludo / trosglwyddo perchnogaeth ¹</t>
  </si>
  <si>
    <t>Rhoi les newydd</t>
  </si>
  <si>
    <t>Aseinio les</t>
  </si>
  <si>
    <t>Cyfanswm</t>
  </si>
  <si>
    <t>¹ Mae trawsgludo / trosglwyddo perchnogaeth yn cynnwys nifer bach o drafodiadau sydd yn y categori ‘Arall’.</t>
  </si>
  <si>
    <t>(r) Mae’r gwerth wedi’i ddiwygio yn y cyhoeddiad hwn.</t>
  </si>
  <si>
    <t>Ffigur 2.8  Trafodiadau yr hysbyswyd Awdurdod Cyllid Cymru ohonynt, yn ôl y mis y daeth y trafodiad i rym/y’i cyflwynwyd, Ebrill 2018 i Fai 2020</t>
  </si>
  <si>
    <t>Mis</t>
  </si>
  <si>
    <t>Dyddiad dod i rym</t>
  </si>
  <si>
    <t>Dyddiad cyflwyno</t>
  </si>
  <si>
    <t xml:space="preserve">Ebr 18 </t>
  </si>
  <si>
    <t xml:space="preserve">Mai 18 </t>
  </si>
  <si>
    <t xml:space="preserve">Meh 18 </t>
  </si>
  <si>
    <t xml:space="preserve">Gor 18 </t>
  </si>
  <si>
    <t xml:space="preserve">Aws 18 </t>
  </si>
  <si>
    <t xml:space="preserve">Med 18 </t>
  </si>
  <si>
    <t xml:space="preserve">Hyd 18 </t>
  </si>
  <si>
    <t xml:space="preserve">Tac 18 </t>
  </si>
  <si>
    <t xml:space="preserve">Rha 18 </t>
  </si>
  <si>
    <t xml:space="preserve">Ion 19 </t>
  </si>
  <si>
    <t xml:space="preserve">Chw 19 </t>
  </si>
  <si>
    <t xml:space="preserve">Maw 19 </t>
  </si>
  <si>
    <t xml:space="preserve">Ebr 19 </t>
  </si>
  <si>
    <t xml:space="preserve">Mai 19 </t>
  </si>
  <si>
    <t>Meh 19</t>
  </si>
  <si>
    <t>Gor 19</t>
  </si>
  <si>
    <t>Aws 19</t>
  </si>
  <si>
    <t>Med 19</t>
  </si>
  <si>
    <t>Hyd 19</t>
  </si>
  <si>
    <t>Tac 19</t>
  </si>
  <si>
    <t>Rha 19</t>
  </si>
  <si>
    <t>Ion 20</t>
  </si>
  <si>
    <t>Chw 20</t>
  </si>
  <si>
    <t>Maw 20</t>
  </si>
  <si>
    <t>Ebr 20</t>
  </si>
  <si>
    <t>Mai 20</t>
  </si>
  <si>
    <t>Ffigur 2.9  Trafodiadau yr hysbyswyd Awdurdod Cyllid Cymru ohonynt, yn ôl diwrnod yr wythnos a dyddiad daeth y trafodiad i rym/y’i cyflwynwyd, Ebrill 2019 i Fawrth 2020</t>
  </si>
  <si>
    <t xml:space="preserve">Diwrnod </t>
  </si>
  <si>
    <t>Dydd Llun</t>
  </si>
  <si>
    <t>Dydd Mawrth</t>
  </si>
  <si>
    <t>Dydd Mercher</t>
  </si>
  <si>
    <t>Dydd Iau</t>
  </si>
  <si>
    <t>Dydd Gwener</t>
  </si>
  <si>
    <t>Dydd Sadwrn</t>
  </si>
  <si>
    <t>Dydd Sul</t>
  </si>
  <si>
    <t>Ffigur 3.1  Nifer y trafodiadau preswyl, yn ôl band treth preswyl a chwarter y daeth y trafodiad i rym</t>
  </si>
  <si>
    <t>Chwarter dod i rym</t>
  </si>
  <si>
    <t>Hyd at a gan gynnwys £180,000</t>
  </si>
  <si>
    <t>Dros £400,000</t>
  </si>
  <si>
    <t xml:space="preserve">Ebr - Meh 18 </t>
  </si>
  <si>
    <t xml:space="preserve">Gor - Med 18 </t>
  </si>
  <si>
    <t xml:space="preserve">Hyd - Rha 18 </t>
  </si>
  <si>
    <t xml:space="preserve">Ion - Maw 19 </t>
  </si>
  <si>
    <t xml:space="preserve">Ebr - Meh 19 </t>
  </si>
  <si>
    <t xml:space="preserve">Gor - Med 19 </t>
  </si>
  <si>
    <t xml:space="preserve">Hyd - Rha 19 </t>
  </si>
  <si>
    <t xml:space="preserve">Ion - Maw 20 (r) </t>
  </si>
  <si>
    <t>Ffigur 3.2  Y dreth sy'n ddyledus ar drafodiadau preswyl, yn ôl band treth preswyl a chwarter y daeth y trafodiad i rym</t>
  </si>
  <si>
    <t xml:space="preserve">Ebr - Meh 18 (r) </t>
  </si>
  <si>
    <t xml:space="preserve">Gor - Med 18 (r) </t>
  </si>
  <si>
    <t xml:space="preserve">Hyd - Rha 18 (r) </t>
  </si>
  <si>
    <t xml:space="preserve">Ion - Maw 19 (r) </t>
  </si>
  <si>
    <t xml:space="preserve">Ebr - Meh 19 (r) </t>
  </si>
  <si>
    <t xml:space="preserve">Gor - Med 19 (r) </t>
  </si>
  <si>
    <t xml:space="preserve">Hyd - Rha 19 (r) </t>
  </si>
  <si>
    <t>Ffigur 3.3  Nifer y trafodiadau preswyl a’r dreth sy’n ddyledus ar yr eiddo hynny, yn ôl band treth breswyl, Ebrill 2019 i Fawrth 2020</t>
  </si>
  <si>
    <t xml:space="preserve">Band treth breswyl </t>
  </si>
  <si>
    <t>Canran y trafodiadau/treth oedd yn ddyledus</t>
  </si>
  <si>
    <t xml:space="preserve">Nifer y trafodiadau (r) </t>
  </si>
  <si>
    <t xml:space="preserve">Treth yn ddyledus (r) </t>
  </si>
  <si>
    <t>Dros 
£1.5m</t>
  </si>
  <si>
    <t>Ffigur 4.3  Nifer y trafodiadau preswyl a’r dreth sy’n ddyledus ar yr eiddo hynny, yn ôl gwerth, Ebrill 2019 i Fawrth 2020 (r)</t>
  </si>
  <si>
    <t>Nifer y trafodiadau preswyl a’r dreth sy’n ddyledus ar yr eiddo hynny, yn ôl gwerth, Ebrill 2019 i Fawrth 2020 (r)</t>
  </si>
  <si>
    <t>Gwerth</t>
  </si>
  <si>
    <t>Gwerth nad yw’n werth rhent</t>
  </si>
  <si>
    <t>Hyd at a gan gynnwys £150,000</t>
  </si>
  <si>
    <t>£150,001 - £250,000</t>
  </si>
  <si>
    <t>£250,001 - £1m</t>
  </si>
  <si>
    <t>Dros £1m</t>
  </si>
  <si>
    <t>Gwerth rhent</t>
  </si>
  <si>
    <t>Dim premiwm wedi ei dalu ¹</t>
  </si>
  <si>
    <t>Premiwm wedi ei dalu ¹ ²</t>
  </si>
  <si>
    <t>Gwerth rhent: cyfanswm</t>
  </si>
  <si>
    <t>¹ Disgrifir y term 'premiwm' yn fwy cywir fel 'cydnabyddiaeth heblaw am rent'. Yn y rhan fwyaf o achosion, bydd y premiwm a delir ar ffurf gwerth arian parod, ond gallai fod ar ffurf arall.</t>
  </si>
  <si>
    <t>² Noder bod trafodiadau sydd â gwerth rhent a phremiwm wedi'i dalu yn cael eu cyfrif ddwywaith yn nifer y trafodiadau (yn Ffigur 4.3). Cyfrifir y dreth sy'n ddyledus ar gyfer y trafodiadau hyn unwaith (yn Ffigur 4.4).</t>
  </si>
  <si>
    <t>Ffigur 4.4  Treth oedd yn ddyledus ar drafodiadau amhreswyl, yn ôl gwerth, Ebrill 2019 i Fawrth 2020 (r)</t>
  </si>
  <si>
    <t>Treth oedd yn ddyledus ar drafodiadau amhreswyl, yn ôl gwerth, Ebrill 2019 i Fawrth 2020 (r)</t>
  </si>
  <si>
    <t>Canran y dreth oedd yn ddyledus</t>
  </si>
  <si>
    <t>Treth yn ddyledus</t>
  </si>
  <si>
    <t>Ffigur 5.1  Nifer y trafodiadau sydd wedi'u rhyddhau, yn ôl chwarter y daeth y trafodiad i rym ¹</t>
  </si>
  <si>
    <t>Nifer y trafodiadau sydd wedi'u rhyddhau, yn ôl chwarter y daeth y trafodiad i rym ¹</t>
  </si>
  <si>
    <t>Nifer y trafodiadau a ryddhawyd</t>
  </si>
  <si>
    <t>Rhyddhadau heb unrhyw effaith ar y dreth oedd yn ddyledus</t>
  </si>
  <si>
    <t>Ffigur 5.2  Treth wedi’i rhyddhau, yn ôl chwarter y daeth y trafodiad i rym (£ miliwn) ¹</t>
  </si>
  <si>
    <t>Treth wedi’i rhyddhau, yn ôl chwarter y daeth y trafodiad i rym (£ miliwn) ¹</t>
  </si>
  <si>
    <t>Treth wedi’i rhyddhau (£ miliwn)</t>
  </si>
  <si>
    <t xml:space="preserve">Ffigur 5.3  Nifer y trafodiadau sydd wedi'u rhyddhau, yn ôl y math o ryddhad, Ebrill 2019 i Fawrth 2020 (r) </t>
  </si>
  <si>
    <t>Math o ryddhad</t>
  </si>
  <si>
    <t>Rhyddhad grŵp</t>
  </si>
  <si>
    <t>Rhyddhad i elusennau</t>
  </si>
  <si>
    <t>Rhyddhad anheddau lluosog</t>
  </si>
  <si>
    <t>Rhyddhad tai cymdeithasol</t>
  </si>
  <si>
    <t>Pob rhyddhad arall</t>
  </si>
  <si>
    <t>¹ Mewn nifer fach iawn o drafodiadau, hawliwyd mwy nag un math o ryddhad. Caiff trafodiadau o'r fath eu cyfrif yn erbyn pob rhyddhad a hawlir, ond dim ond unwaith yn y cyfanswm.</t>
  </si>
  <si>
    <t xml:space="preserve">Ffigur 5.4  Treth wedi’i rhyddhau (£ miliwn), yn ôl y math o ryddhad, Ebrill 2019 i Fawrth 2020 (r) </t>
  </si>
  <si>
    <t>² Mewn nifer fach iawn o drafodiadau, hawliwyd mwy nag un math o ryddhad. Caiff trafodiadau o'r fath eu cyfrif yn erbyn pob rhyddhad a hawlir, ond dim ond unwaith yn y cyfanswm.</t>
  </si>
  <si>
    <t>Ffigur 6.2  Ad-daliadau cyfraddau uwch preswyl a ddosbarthwyd, yn ôl chwarter y cymeradwywyd yr ad-daliad</t>
  </si>
  <si>
    <t>Chwarter y cymeradwywyd yr ad-daliad</t>
  </si>
  <si>
    <t>Teitl echelin Y 1</t>
  </si>
  <si>
    <t>Nifer yr ad-daliadau a gymeradwywyd</t>
  </si>
  <si>
    <t>Teitl echelin Y 2</t>
  </si>
  <si>
    <t>Gwerth yr ad-daliadau a gymeradwywyd (£ miliwn)</t>
  </si>
  <si>
    <t>Ebr - Meh 18</t>
  </si>
  <si>
    <t>Gor - Med 18</t>
  </si>
  <si>
    <t>Hyd - Rha 18</t>
  </si>
  <si>
    <t>Ion - Maw 19</t>
  </si>
  <si>
    <t>Ebr - Meh 19</t>
  </si>
  <si>
    <t>Gor - Med 19</t>
  </si>
  <si>
    <t>Hyd - Rha 19</t>
  </si>
  <si>
    <t>Ion - Maw 20</t>
  </si>
  <si>
    <t>Ffigur 7.1  Treth Trafodiadau Tir a dalwyd i Awdurdod Cyllid Cymru ¹</t>
  </si>
  <si>
    <t>Treth Trafodiadau Tir a dalwyd i Awdurdod Cyllid Cymru ¹</t>
  </si>
  <si>
    <t>Gwerth taliadau Treth Trafodiadau Tir (£ miliwn)</t>
  </si>
  <si>
    <t>¹ Syler, ar gyfer Ebrill 2020 (oherwydd ei faint annodweddiadol), nad yw’r £28.2 miliwn a dalwyd am drafodiad prif linellau’r cymoedd Trafnidiaeth Cymru wedi'i chynnwys yn y siart hon.</t>
  </si>
  <si>
    <t>Ffigur 8.1  Treth oedd yn ddyledus fesul trafodiad preswyl (£), yn ôl awdurdod lleol, Ebrill 2019 i Fawrth 2020</t>
  </si>
  <si>
    <t>Treth oedd yn ddyledus fesul trafodiad preswyl (£)</t>
  </si>
  <si>
    <t>Awdurdod lleol</t>
  </si>
  <si>
    <t>Blaenau Gwent</t>
  </si>
  <si>
    <t>Merthyr Tudful</t>
  </si>
  <si>
    <t>Rhondda Cynon Taf</t>
  </si>
  <si>
    <t>Castell-nedd Port Talbot</t>
  </si>
  <si>
    <t>Caerffili</t>
  </si>
  <si>
    <t>Tor-faen</t>
  </si>
  <si>
    <t>Pen-y-bont ar Ogwr</t>
  </si>
  <si>
    <t>Sir Ddinbych</t>
  </si>
  <si>
    <t>Sir Gaerfyrddin</t>
  </si>
  <si>
    <t>Sir y Fflint</t>
  </si>
  <si>
    <t>Wrecsam</t>
  </si>
  <si>
    <t>Casnewydd</t>
  </si>
  <si>
    <t>Abertawe</t>
  </si>
  <si>
    <t>Ceredigion</t>
  </si>
  <si>
    <t>Conwy</t>
  </si>
  <si>
    <t>Powys</t>
  </si>
  <si>
    <t>Gwynedd</t>
  </si>
  <si>
    <t>Sir Benfro</t>
  </si>
  <si>
    <t>Ynys Môn</t>
  </si>
  <si>
    <t>Caerdydd</t>
  </si>
  <si>
    <t>Bro Morgannwg</t>
  </si>
  <si>
    <t>Sir Fynwy</t>
  </si>
  <si>
    <t>Cyfartaledd Cymru</t>
  </si>
  <si>
    <t>Ffigur 8.2  Treth oedd yn ddyledus fesul trafodiad amhreswyl (£), yn ôl awdurdod lleol, Ebrill 2019 i Fawrth 2020</t>
  </si>
  <si>
    <t>Treth oedd yn ddyledus fesul trafodiad amhreswyl (£)</t>
  </si>
  <si>
    <t>Ffigur 8.3  Trafodiadau cyfradd uwch, fel canran o'r holl drafodiadau preswyl, yn ôl awdurdod lleol, Ebrill 2019 i Fawrth 2020</t>
  </si>
  <si>
    <t>Ffigur 8.4  Gwerth cyfartalog eiddo fesul trafodiad preswyl (£), yn ôl awdurdod lleol, Ebrill 2019 i Fawrth 2020</t>
  </si>
  <si>
    <t>Gwerth cyfartalog eiddo fesul trafodiad preswyl (£)</t>
  </si>
  <si>
    <t>Ffigur 9.1  Nifer y trafodiadau hysbysadwy a gofnodwyd, yn ôl degfed MALlC, Ebrill 2019 i Fawrth 2020</t>
  </si>
  <si>
    <t xml:space="preserve">Degfed MALlC </t>
  </si>
  <si>
    <t>o'r rhain: cyfraddau uwch preswyl</t>
  </si>
  <si>
    <t>Cyfartaledd ar gyfer preswyl</t>
  </si>
  <si>
    <t xml:space="preserve">Cyfartaledd ar gyfer cyfraddau uwch preswyl </t>
  </si>
  <si>
    <t>1 
(mwyaf difreintiedig)</t>
  </si>
  <si>
    <t>10 
(lleiaf difreintiedig)</t>
  </si>
  <si>
    <t>Cod post anhysbys</t>
  </si>
  <si>
    <t>Ffigur 9.2  Treth oedd yn ddyledus ar drafodiadau hysbysadwy a gofnodwyd (£), yn ôl degfed MALlC, Ebrill 2019 i Fawrth 2020</t>
  </si>
  <si>
    <t>o'r rhain: refeniw ychwanegol o’r gyfradd uwch ¹</t>
  </si>
  <si>
    <t>Cyfartaledd ar gyfer refeniw ychwanegol o gyfraddau uwch preswyl ¹</t>
  </si>
  <si>
    <t>¹ Nodwch mai dim ond refeniw ychwanegol o drafodiadau cyfraddau uwch sydd yn y golofn hon. Nid yw'r eitem hon yn cynnwys elfen prif gyfradd trafodiadau cyfradd uwch.</t>
  </si>
  <si>
    <t>Ffigur 9.3  Trafodiadau cyfradd uwch, fel canran o'r holl drafodiadau preswyl, yn ôl degfed MALlC, Ebrill 2019 i Fawrth 2020</t>
  </si>
  <si>
    <t>Cyfartaledd gwerth</t>
  </si>
  <si>
    <t>Ffigur A1  Canran y newid rhwng yr amcangyfrif cyntaf a’r ail amcangyfrif, yn ôl mis y daeth y trafodiad i rym</t>
  </si>
  <si>
    <t>Canran y newid</t>
  </si>
  <si>
    <t>Ebr 19  ¹</t>
  </si>
  <si>
    <t>¹ Rydym wedi cywirio un trafodiad amrheswyl sy'n effeithiol ym mis Ebrill 2019. Cofnodwyd y trafodiad yn anghywir ei fod yn rhy fawr pan nad oedd hynny'n wir. Arweiniodd hyn at ddiwygio gostyngiad yn y dreth amrheswyl sy'n ddyledus yn y mis hwn.</t>
  </si>
  <si>
    <t>(r)</t>
  </si>
  <si>
    <t>(p)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</si>
  <si>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</si>
  <si>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</si>
  <si>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</si>
  <si>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</si>
  <si>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</si>
  <si>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</si>
  <si>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</si>
  <si>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</si>
  <si>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</si>
  <si>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</si>
  <si>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</si>
  <si>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</si>
  <si>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</si>
  <si>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</si>
  <si>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</si>
  <si>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</si>
  <si>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</si>
  <si>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</si>
  <si>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2019-20 (r)</t>
  </si>
  <si>
    <t>2020-21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</si>
  <si>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</si>
  <si>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</si>
  <si>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</si>
  <si>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</si>
  <si>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</si>
  <si>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</si>
  <si>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</si>
  <si>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</si>
  <si>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>Ionawr - Mawrth 20 (r)</t>
  </si>
  <si>
    <t xml:space="preserve">Gan fis </t>
  </si>
  <si>
    <t xml:space="preserve">Ebrill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</si>
  <si>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</si>
  <si>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</si>
  <si>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</si>
  <si>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</si>
  <si>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</si>
  <si>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</si>
  <si>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</si>
  <si>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</si>
  <si>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</si>
  <si>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</si>
  <si>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</si>
  <si>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</si>
  <si>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</si>
  <si>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</si>
  <si>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</si>
  <si>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</si>
  <si>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</si>
  <si>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</si>
  <si>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</si>
  <si>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>Chwefror 20 (r)</t>
  </si>
  <si>
    <t>Mawrth 20 (r)</t>
  </si>
  <si>
    <t>Ebrill 20 (r)</t>
  </si>
  <si>
    <t>Mai 20 (p)</t>
  </si>
  <si>
    <t>Trafodiadau ychwanegol a oedd yn annodweddiadol o fawr</t>
  </si>
  <si>
    <t xml:space="preserve">2018-19 </t>
  </si>
  <si>
    <t>Trafodiadau ychwanegol gyda manylion cyfyngedig (er mwyn gwarchod cyfrinachedd)</t>
  </si>
  <si>
    <t>*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</si>
  <si>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</si>
  <si>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</si>
  <si>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</si>
  <si>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</si>
  <si>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</si>
  <si>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</si>
  <si>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</si>
  <si>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</si>
  <si>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</si>
  <si>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</si>
  <si>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~</t>
  </si>
  <si>
    <t>Tabl 2: Nifer a gwerth yr eiddo a drethwyd, yn ôl math o drafodiad a dyddiad dod i rym</t>
  </si>
  <si>
    <t>Cyfanswm ²</t>
  </si>
  <si>
    <t>Nifer</t>
  </si>
  <si>
    <t>Cyfanswm gwerth (£ miliwn)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</si>
  <si>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</si>
  <si>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</si>
  <si>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</si>
  <si>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</si>
  <si>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</si>
  <si>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</si>
  <si>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</si>
  <si>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</si>
  <si>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</si>
  <si>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</si>
  <si>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</si>
  <si>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</si>
  <si>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</si>
  <si>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</si>
  <si>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</si>
  <si>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</si>
  <si>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</si>
  <si>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</si>
  <si>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</si>
  <si>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</si>
  <si>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</t>
  </si>
  <si>
    <t>Hyd at a gan gynnwys £150,000 (r)</t>
  </si>
  <si>
    <t>Dim premiwm wedi ei dalu  ²</t>
  </si>
  <si>
    <t>Premiwm wedi ei dalu  ² ³</t>
  </si>
  <si>
    <t>Cyfanswm ³ ⁴</t>
  </si>
  <si>
    <t xml:space="preserve">Hyd at a gan gynnwys £150,000 </t>
  </si>
  <si>
    <t>Cyfanswm  ⁴ ⁵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</si>
  <si>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</si>
  <si>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</si>
  <si>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</si>
  <si>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</si>
  <si>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</si>
  <si>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</si>
  <si>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</si>
  <si>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</si>
  <si>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</si>
  <si>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</si>
  <si>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</si>
  <si>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</si>
  <si>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</si>
  <si>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</si>
  <si>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</si>
  <si>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</si>
  <si>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Ebrill - Mehefin 19 (r)</t>
  </si>
  <si>
    <t>Gorffenaf - Medi 19 (r)</t>
  </si>
  <si>
    <t>Hydref - Rhagfyr 19 (r)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</si>
  <si>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</si>
  <si>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</si>
  <si>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</si>
  <si>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</si>
  <si>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</si>
  <si>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 xml:space="preserve">2019-20 </t>
  </si>
  <si>
    <t>Tabl 6: Nifer a gwerth unrhyw ad-daliadau treth a gyhoeddwyd erbyn y dyddiad dod i rym ¹</t>
  </si>
  <si>
    <t>Ad-daliadau 
(£ miliwn)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</si>
  <si>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</si>
  <si>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</si>
  <si>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</si>
  <si>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</si>
  <si>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</si>
  <si>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</si>
  <si>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</si>
  <si>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</si>
  <si>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</si>
  <si>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</si>
  <si>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</si>
  <si>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</si>
  <si>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</si>
  <si>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</si>
  <si>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</si>
  <si>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</si>
  <si>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</si>
  <si>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</si>
  <si>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</si>
  <si>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</si>
  <si>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</si>
  <si>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</si>
  <si>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</si>
  <si>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</si>
  <si>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</si>
  <si>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</si>
  <si>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</si>
  <si>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Ionawr - Mawrth 20 </t>
  </si>
  <si>
    <t xml:space="preserve">Chwefror 20 </t>
  </si>
  <si>
    <t xml:space="preserve">Mawrth 20 </t>
  </si>
  <si>
    <t xml:space="preserve">Ebrill 20 </t>
  </si>
  <si>
    <t xml:space="preserve">Mai 20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</si>
  <si>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</si>
  <si>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</si>
  <si>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</t>
  </si>
  <si>
    <t>Mae'r gwerthoedd yn y tabl hwn wedi cael eu talgrynnu i'r £0.1 miliwn agosaf, a'r £1 miliwn agosaf ar gyfer trafodiadau ychwanegol gyda manylion cyfyngedig.</t>
  </si>
  <si>
    <t>Ffigur 1.1: Nifer y trafodiadau hysbysadwy a gofnodwyd, y dreth sy'n ddyledus a’r newid o ran % o’r amcangyfrif blaenorol flwyddyn ynghynt ¹ ³</t>
  </si>
  <si>
    <t>Cyfnod amswer / 
math o drafodiad</t>
  </si>
  <si>
    <t>Newid o ran % o’r amcangyfrif blaenorol flwyddyn ynghynt</t>
  </si>
  <si>
    <t xml:space="preserve">o'r rhain: Refeniw ychwanegol o’r gyfradd uwch </t>
  </si>
  <si>
    <t>Amhreswyl ²</t>
  </si>
  <si>
    <t>Pob trafodiadau</t>
  </si>
  <si>
    <t xml:space="preserve">2019-20 (r) </t>
  </si>
  <si>
    <t>Cyfanswm cyffredinol</t>
  </si>
  <si>
    <t>Mae'r gwerthoedd yn y tabl hwn wedi cael eu talgrynnu i'r 10 trafodiad agosaf a’r £0.1 miliwn agosaf ar gyfer treth yn ddyledus, a'r £1 miliwn agosaf ar gyfer trafodiadau ychwanegol gyda manylion cyfyngedig.</t>
  </si>
  <si>
    <t>Mae’r gwerth wedi’i ddiwygio yn y cyhoeddiad hwn.</t>
  </si>
  <si>
    <t>Ffigur 2.2: Nifer y trafodiadau hysbysadwy a adroddwyd, yn ôl dyddiad dod i rym¹</t>
  </si>
  <si>
    <t>Cyfanswm nifer y trafodiadau ³ (r)</t>
  </si>
  <si>
    <t>Cyfraddau uwch (r)</t>
  </si>
  <si>
    <t>Ion - Maw 20 (r)</t>
  </si>
  <si>
    <t>Ffigur 2.3  Treth yn ddyledus ar drafodiadau hysbysadwy a adroddwyd, yn ôl dyddiad dod i rym ¹</t>
  </si>
  <si>
    <t>Preswyl (r)</t>
  </si>
  <si>
    <t>Cyfanswm treth yn ddyledus ⁴ (r)</t>
  </si>
  <si>
    <t>Refeniw ychwanegol o’r gyfradd uwch ² (r)</t>
  </si>
  <si>
    <t>Ffigur 2.4  Gwerth a briodolir i eiddo sy’n agored i Dreth Trafodiadau Tir, yn ôl dyddiad dod i rym ¹</t>
  </si>
  <si>
    <t>Gwerth yr eiddo a drethwyd (£ miliwn) ¹</t>
  </si>
  <si>
    <t>Amhreswyl ¹ ²</t>
  </si>
  <si>
    <t>Cyfanswm ¹ ³</t>
  </si>
  <si>
    <t>Gwerth rhent ar gyfer lesoedd amhreswyl a roddwyd o’r newydd ¹</t>
  </si>
  <si>
    <t xml:space="preserve">Cyfraddau uwch  (r) </t>
  </si>
  <si>
    <t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Adran 4 yn y datganaid hwn.</t>
  </si>
  <si>
    <t>Mae unrhyw werth eiddo sy'n gysylltiedig â'r trafodiadau ychwanegol a ddangosir yn Ffigur 2.3 wedi'i hepgor.</t>
  </si>
  <si>
    <t xml:space="preserve">1            </t>
  </si>
  <si>
    <t xml:space="preserve">2            </t>
  </si>
  <si>
    <t>3           </t>
  </si>
  <si>
    <t xml:space="preserve">4            </t>
  </si>
  <si>
    <t xml:space="preserve">1          </t>
  </si>
  <si>
    <t xml:space="preserve">2          </t>
  </si>
  <si>
    <t>~  Represents a value which rounds to 0, but is not 0.</t>
  </si>
  <si>
    <t>Ffigur 4.1  Nifer y trafodiadau amhreswyl, yn ôl gwerth a dyddiad dod i rym ¹</t>
  </si>
  <si>
    <t>Mae'r gwerthoedd yn y tabl hwn wedi cael eu talgrynnu i'r 10 agosaf.</t>
  </si>
  <si>
    <t>Ffigur 4.2  Y dreth sy'n ddyledus ar drafodiadau amhreswyl, yn ôl gwerth a dyddiad dod i rym ¹</t>
  </si>
  <si>
    <t>Premiwm wedi ei dalu  ²</t>
  </si>
  <si>
    <t>Cyfanswm ³</t>
  </si>
  <si>
    <t xml:space="preserve">2018-19 (r) </t>
  </si>
  <si>
    <t>Ffigur 6.1  Nifer a gwerth ad-daliadau preswyl cyfradd uwch a gyhoeddwyd, yn ôl dyddiad dod i rym ¹</t>
  </si>
  <si>
    <t>Ebr - Meh 18 (r)</t>
  </si>
  <si>
    <t>Gor - Med 18 (r)</t>
  </si>
  <si>
    <t>Hyd - Rha 18 (r)</t>
  </si>
  <si>
    <t>Ion - Maw 19 (r)</t>
  </si>
  <si>
    <t>2019-20 hyd yn hyn (r)</t>
  </si>
  <si>
    <t>Ebr - Meh 19 (r)</t>
  </si>
  <si>
    <t>Gor - Med 19 (r)</t>
  </si>
  <si>
    <t>Hyd - Rha 19 (r)</t>
  </si>
  <si>
    <t>Ffigur 7.2: Refeniw a gyflwynir yn y Gyfrifon Awdurdod Cyllid Cymru (£ miliwn), yn ôl blwydd</t>
  </si>
  <si>
    <t xml:space="preserve">Amhreswyl 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</si>
  <si>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</si>
  <si>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</si>
  <si>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</si>
  <si>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</si>
  <si>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</si>
  <si>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</si>
  <si>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Yn Gyntaf</t>
  </si>
  <si>
    <t>Yn Ail</t>
  </si>
  <si>
    <t>Yn Drydydd</t>
  </si>
  <si>
    <t>1af i 2il</t>
  </si>
  <si>
    <t>2il i 3ydd</t>
  </si>
  <si>
    <t>Pob preswyl</t>
  </si>
  <si>
    <t>Ebr 18</t>
  </si>
  <si>
    <t>Preswyl cyfraddau uwch</t>
  </si>
  <si>
    <t>Mai 18</t>
  </si>
  <si>
    <t>Amrheswyl</t>
  </si>
  <si>
    <t>Meh 18</t>
  </si>
  <si>
    <t>Gorff 18</t>
  </si>
  <si>
    <t>Awst 18</t>
  </si>
  <si>
    <t>Medi 18</t>
  </si>
  <si>
    <t>Hyd 18</t>
  </si>
  <si>
    <t>Tach 18</t>
  </si>
  <si>
    <t>Rhag 18</t>
  </si>
  <si>
    <t>Ion 19</t>
  </si>
  <si>
    <t>Chwef 19</t>
  </si>
  <si>
    <t>Maw 19</t>
  </si>
  <si>
    <t>Ebr 19</t>
  </si>
  <si>
    <t>Mai 19</t>
  </si>
  <si>
    <t>Gorff 19</t>
  </si>
  <si>
    <t>Awst 19</t>
  </si>
  <si>
    <t>Medi 19</t>
  </si>
  <si>
    <t>Tach 19</t>
  </si>
  <si>
    <t>Rhag 19</t>
  </si>
  <si>
    <t>Chwef 20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</si>
  <si>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</si>
  <si>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</si>
  <si>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</si>
  <si>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</si>
  <si>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</si>
  <si>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</si>
  <si>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</si>
  <si>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</si>
  <si>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</si>
  <si>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</si>
  <si>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</si>
  <si>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</si>
  <si>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</si>
  <si>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</si>
  <si>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</si>
  <si>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</si>
  <si>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</si>
  <si>
    <t>Ystadegau’r Dreth Trafodiadau Tir:  April 2019 -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</si>
</sst>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"/>
    <numFmt numFmtId="165" formatCode="d\.m\.yy;@"/>
    <numFmt numFmtId="166" formatCode="d\.m;@"/>
    <numFmt numFmtId="167" formatCode="#,##0.0"/>
    <numFmt numFmtId="168" formatCode="0.0%"/>
    <numFmt numFmtId="169" formatCode="_-* #,##0_-;\-* #,##0_-;_-* &quot;-&quot;??_-;_-@_-"/>
    <numFmt numFmtId="170" formatCode="_-* #,##0.0_-;\-* #,##0.0_-;_-* &quot;-&quot;??_-;_-@_-"/>
    <numFmt numFmtId="171" formatCode="#,##0.0000_ ;\-#,##0.0000\ "/>
    <numFmt numFmtId="172" formatCode="#,##0_ ;\-#,##0\ "/>
    <numFmt numFmtId="173" formatCode="#,##0.0_ ;\-#,##0.0\ "/>
    <numFmt numFmtId="174" formatCode="0.000"/>
    <numFmt numFmtId="175" formatCode="#,##0.0_);\(#,##0.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u val="singleAccounting"/>
      <sz val="9"/>
      <color indexed="8"/>
      <name val="Arial"/>
      <family val="2"/>
    </font>
    <font>
      <b/>
      <u val="singleAccounting"/>
      <sz val="9.5"/>
      <color indexed="8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82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8" fillId="2" borderId="0" xfId="3" applyFont="1" applyFill="1" applyBorder="1"/>
    <xf numFmtId="0" fontId="7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9" fillId="0" borderId="0" xfId="0" applyFont="1"/>
    <xf numFmtId="0" fontId="1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5" fillId="2" borderId="0" xfId="0" applyFont="1" applyFill="1"/>
    <xf numFmtId="164" fontId="3" fillId="0" borderId="0" xfId="2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0" xfId="0" applyNumberFormat="1" applyFont="1"/>
    <xf numFmtId="3" fontId="3" fillId="2" borderId="0" xfId="0" applyNumberFormat="1" applyFont="1" applyFill="1"/>
    <xf numFmtId="3" fontId="3" fillId="0" borderId="0" xfId="0" applyNumberFormat="1" applyFont="1" applyAlignment="1">
      <alignment horizontal="left"/>
    </xf>
    <xf numFmtId="166" fontId="3" fillId="0" borderId="0" xfId="0" applyNumberFormat="1" applyFont="1"/>
    <xf numFmtId="0" fontId="6" fillId="0" borderId="0" xfId="0" applyFont="1"/>
    <xf numFmtId="167" fontId="3" fillId="2" borderId="0" xfId="0" applyNumberFormat="1" applyFont="1" applyFill="1"/>
    <xf numFmtId="0" fontId="3" fillId="0" borderId="0" xfId="0" applyFont="1" applyAlignment="1">
      <alignment horizontal="left" wrapText="1"/>
    </xf>
    <xf numFmtId="9" fontId="3" fillId="0" borderId="0" xfId="0" applyNumberFormat="1" applyFont="1"/>
    <xf numFmtId="3" fontId="3" fillId="0" borderId="0" xfId="0" applyNumberFormat="1" applyFont="1"/>
    <xf numFmtId="167" fontId="3" fillId="0" borderId="0" xfId="0" applyNumberFormat="1" applyFont="1"/>
    <xf numFmtId="168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1" fontId="3" fillId="0" borderId="0" xfId="2" applyNumberFormat="1" applyFont="1" applyAlignment="1">
      <alignment horizontal="left"/>
    </xf>
    <xf numFmtId="168" fontId="3" fillId="0" borderId="0" xfId="2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vertical="top"/>
    </xf>
    <xf numFmtId="0" fontId="3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horizontal="left" vertical="center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8" fillId="2" borderId="0" xfId="0" applyFont="1" applyFill="1"/>
    <xf numFmtId="169" fontId="19" fillId="3" borderId="0" xfId="1" applyNumberFormat="1" applyFont="1" applyFill="1" applyBorder="1" applyAlignment="1" applyProtection="1">
      <alignment horizontal="right"/>
    </xf>
    <xf numFmtId="169" fontId="19" fillId="2" borderId="0" xfId="1" applyNumberFormat="1" applyFont="1" applyFill="1" applyBorder="1" applyAlignment="1" applyProtection="1">
      <alignment horizontal="right"/>
    </xf>
    <xf numFmtId="170" fontId="19" fillId="2" borderId="0" xfId="1" applyNumberFormat="1" applyFont="1" applyFill="1" applyBorder="1" applyAlignment="1" applyProtection="1">
      <alignment horizontal="right"/>
    </xf>
    <xf numFmtId="170" fontId="20" fillId="2" borderId="0" xfId="1" applyNumberFormat="1" applyFont="1" applyFill="1" applyBorder="1" applyAlignment="1" applyProtection="1">
      <alignment horizontal="right"/>
    </xf>
    <xf numFmtId="170" fontId="19" fillId="3" borderId="0" xfId="1" applyNumberFormat="1" applyFont="1" applyFill="1" applyBorder="1" applyAlignment="1" applyProtection="1">
      <alignment horizontal="right"/>
    </xf>
    <xf numFmtId="169" fontId="20" fillId="2" borderId="0" xfId="1" applyNumberFormat="1" applyFont="1" applyFill="1" applyBorder="1" applyAlignment="1" applyProtection="1">
      <alignment horizontal="right"/>
    </xf>
    <xf numFmtId="0" fontId="21" fillId="2" borderId="0" xfId="0" applyFont="1" applyFill="1"/>
    <xf numFmtId="0" fontId="3" fillId="2" borderId="0" xfId="0" quotePrefix="1" applyFont="1" applyFill="1"/>
    <xf numFmtId="17" fontId="3" fillId="2" borderId="0" xfId="0" quotePrefix="1" applyNumberFormat="1" applyFont="1" applyFill="1"/>
    <xf numFmtId="17" fontId="19" fillId="2" borderId="0" xfId="0" applyNumberFormat="1" applyFont="1" applyFill="1"/>
    <xf numFmtId="17" fontId="19" fillId="2" borderId="0" xfId="0" applyNumberFormat="1" applyFont="1" applyFill="1" applyAlignment="1">
      <alignment horizontal="left" indent="2"/>
    </xf>
    <xf numFmtId="164" fontId="19" fillId="2" borderId="0" xfId="1" applyNumberFormat="1" applyFont="1" applyFill="1" applyBorder="1" applyAlignment="1" applyProtection="1">
      <alignment horizontal="right"/>
    </xf>
    <xf numFmtId="9" fontId="19" fillId="2" borderId="0" xfId="1" applyNumberFormat="1" applyFont="1" applyFill="1" applyBorder="1" applyAlignment="1" applyProtection="1">
      <alignment horizontal="right"/>
    </xf>
    <xf numFmtId="10" fontId="19" fillId="2" borderId="0" xfId="1" applyNumberFormat="1" applyFont="1" applyFill="1" applyBorder="1" applyAlignment="1" applyProtection="1">
      <alignment horizontal="right"/>
    </xf>
    <xf numFmtId="171" fontId="19" fillId="2" borderId="0" xfId="1" applyNumberFormat="1" applyFont="1" applyFill="1" applyBorder="1" applyAlignment="1" applyProtection="1">
      <alignment horizontal="right"/>
    </xf>
    <xf numFmtId="168" fontId="19" fillId="2" borderId="0" xfId="1" applyNumberFormat="1" applyFont="1" applyFill="1" applyBorder="1" applyAlignment="1" applyProtection="1">
      <alignment horizontal="right"/>
    </xf>
    <xf numFmtId="17" fontId="19" fillId="2" borderId="0" xfId="0" quotePrefix="1" applyNumberFormat="1" applyFont="1" applyFill="1"/>
    <xf numFmtId="164" fontId="19" fillId="3" borderId="0" xfId="1" applyNumberFormat="1" applyFont="1" applyFill="1" applyBorder="1" applyAlignment="1" applyProtection="1">
      <alignment horizontal="right"/>
    </xf>
    <xf numFmtId="1" fontId="19" fillId="2" borderId="0" xfId="1" applyNumberFormat="1" applyFont="1" applyFill="1" applyBorder="1" applyAlignment="1" applyProtection="1">
      <alignment horizontal="right"/>
    </xf>
    <xf numFmtId="1" fontId="19" fillId="3" borderId="0" xfId="1" applyNumberFormat="1" applyFont="1" applyFill="1" applyBorder="1" applyAlignment="1" applyProtection="1">
      <alignment horizontal="right"/>
    </xf>
    <xf numFmtId="0" fontId="19" fillId="2" borderId="2" xfId="0" applyFont="1" applyFill="1" applyBorder="1"/>
    <xf numFmtId="169" fontId="19" fillId="2" borderId="2" xfId="1" applyNumberFormat="1" applyFont="1" applyFill="1" applyBorder="1" applyAlignment="1" applyProtection="1">
      <alignment horizontal="right"/>
    </xf>
    <xf numFmtId="169" fontId="19" fillId="3" borderId="2" xfId="1" applyNumberFormat="1" applyFont="1" applyFill="1" applyBorder="1" applyAlignment="1" applyProtection="1">
      <alignment horizontal="right"/>
    </xf>
    <xf numFmtId="170" fontId="19" fillId="2" borderId="2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0" fontId="19" fillId="2" borderId="0" xfId="0" applyFont="1" applyFill="1"/>
    <xf numFmtId="0" fontId="22" fillId="2" borderId="0" xfId="0" quotePrefix="1" applyFont="1" applyFill="1" applyAlignment="1">
      <alignment horizontal="left"/>
    </xf>
    <xf numFmtId="0" fontId="22" fillId="2" borderId="0" xfId="0" quotePrefix="1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9" fontId="3" fillId="2" borderId="0" xfId="0" applyNumberFormat="1" applyFont="1" applyFill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22" fillId="2" borderId="0" xfId="0" quotePrefix="1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17" fontId="19" fillId="2" borderId="2" xfId="0" applyNumberFormat="1" applyFont="1" applyFill="1" applyBorder="1" applyAlignment="1">
      <alignment horizontal="left" indent="2"/>
    </xf>
    <xf numFmtId="3" fontId="19" fillId="2" borderId="0" xfId="1" applyNumberFormat="1" applyFont="1" applyFill="1" applyBorder="1" applyAlignment="1" applyProtection="1">
      <alignment horizontal="right"/>
    </xf>
    <xf numFmtId="0" fontId="16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3" fontId="23" fillId="2" borderId="0" xfId="1" applyNumberFormat="1" applyFont="1" applyFill="1" applyBorder="1" applyAlignment="1" applyProtection="1">
      <alignment horizontal="right"/>
    </xf>
    <xf numFmtId="3" fontId="23" fillId="3" borderId="0" xfId="1" applyNumberFormat="1" applyFont="1" applyFill="1" applyBorder="1" applyAlignment="1" applyProtection="1">
      <alignment horizontal="right"/>
    </xf>
    <xf numFmtId="167" fontId="23" fillId="2" borderId="0" xfId="1" applyNumberFormat="1" applyFont="1" applyFill="1" applyBorder="1" applyAlignment="1" applyProtection="1">
      <alignment horizontal="right"/>
    </xf>
    <xf numFmtId="167" fontId="23" fillId="3" borderId="0" xfId="1" applyNumberFormat="1" applyFont="1" applyFill="1" applyBorder="1" applyAlignment="1" applyProtection="1">
      <alignment horizontal="right"/>
    </xf>
    <xf numFmtId="3" fontId="19" fillId="3" borderId="0" xfId="1" applyNumberFormat="1" applyFont="1" applyFill="1" applyBorder="1" applyAlignment="1" applyProtection="1">
      <alignment horizontal="right"/>
    </xf>
    <xf numFmtId="167" fontId="19" fillId="2" borderId="0" xfId="1" applyNumberFormat="1" applyFont="1" applyFill="1" applyBorder="1" applyAlignment="1" applyProtection="1">
      <alignment horizontal="right"/>
    </xf>
    <xf numFmtId="167" fontId="19" fillId="3" borderId="0" xfId="1" applyNumberFormat="1" applyFont="1" applyFill="1" applyBorder="1" applyAlignment="1" applyProtection="1">
      <alignment horizontal="right"/>
    </xf>
    <xf numFmtId="17" fontId="19" fillId="2" borderId="2" xfId="0" quotePrefix="1" applyNumberFormat="1" applyFont="1" applyFill="1" applyBorder="1"/>
    <xf numFmtId="3" fontId="19" fillId="2" borderId="2" xfId="1" applyNumberFormat="1" applyFont="1" applyFill="1" applyBorder="1" applyAlignment="1" applyProtection="1">
      <alignment horizontal="right"/>
    </xf>
    <xf numFmtId="3" fontId="19" fillId="3" borderId="2" xfId="1" applyNumberFormat="1" applyFont="1" applyFill="1" applyBorder="1" applyAlignment="1" applyProtection="1">
      <alignment horizontal="right"/>
    </xf>
    <xf numFmtId="167" fontId="19" fillId="2" borderId="2" xfId="1" applyNumberFormat="1" applyFont="1" applyFill="1" applyBorder="1" applyAlignment="1" applyProtection="1">
      <alignment horizontal="right"/>
    </xf>
    <xf numFmtId="167" fontId="19" fillId="3" borderId="2" xfId="1" applyNumberFormat="1" applyFont="1" applyFill="1" applyBorder="1" applyAlignment="1" applyProtection="1">
      <alignment horizontal="right"/>
    </xf>
    <xf numFmtId="0" fontId="22" fillId="2" borderId="0" xfId="0" quotePrefix="1" applyFont="1" applyFill="1" applyAlignment="1">
      <alignment horizontal="left" wrapText="1"/>
    </xf>
    <xf numFmtId="0" fontId="24" fillId="2" borderId="1" xfId="0" applyFont="1" applyFill="1" applyBorder="1" applyAlignment="1">
      <alignment horizontal="center"/>
    </xf>
    <xf numFmtId="0" fontId="3" fillId="2" borderId="1" xfId="0" applyFont="1" applyFill="1" applyBorder="1"/>
    <xf numFmtId="3" fontId="3" fillId="2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7" fontId="3" fillId="2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167" fontId="3" fillId="2" borderId="2" xfId="0" applyNumberFormat="1" applyFont="1" applyFill="1" applyBorder="1" applyAlignment="1">
      <alignment horizontal="right"/>
    </xf>
    <xf numFmtId="167" fontId="3" fillId="3" borderId="2" xfId="0" applyNumberFormat="1" applyFont="1" applyFill="1" applyBorder="1" applyAlignment="1">
      <alignment horizontal="right"/>
    </xf>
    <xf numFmtId="169" fontId="19" fillId="2" borderId="0" xfId="4" applyNumberFormat="1" applyFont="1" applyFill="1" applyBorder="1" applyAlignment="1" applyProtection="1">
      <alignment horizontal="right"/>
    </xf>
    <xf numFmtId="0" fontId="0" fillId="2" borderId="0" xfId="0" applyFill="1"/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16" fillId="3" borderId="0" xfId="0" quotePrefix="1" applyFont="1" applyFill="1" applyAlignment="1">
      <alignment horizontal="center" wrapText="1"/>
    </xf>
    <xf numFmtId="169" fontId="23" fillId="2" borderId="0" xfId="1" applyNumberFormat="1" applyFont="1" applyFill="1" applyBorder="1" applyAlignment="1" applyProtection="1">
      <alignment horizontal="right"/>
    </xf>
    <xf numFmtId="172" fontId="23" fillId="3" borderId="0" xfId="1" applyNumberFormat="1" applyFont="1" applyFill="1" applyBorder="1" applyAlignment="1" applyProtection="1">
      <alignment horizontal="right"/>
    </xf>
    <xf numFmtId="164" fontId="23" fillId="2" borderId="0" xfId="1" applyNumberFormat="1" applyFont="1" applyFill="1" applyBorder="1" applyAlignment="1" applyProtection="1">
      <alignment horizontal="right"/>
    </xf>
    <xf numFmtId="164" fontId="23" fillId="3" borderId="0" xfId="1" applyNumberFormat="1" applyFont="1" applyFill="1" applyBorder="1" applyAlignment="1" applyProtection="1">
      <alignment horizontal="right"/>
    </xf>
    <xf numFmtId="172" fontId="19" fillId="3" borderId="0" xfId="1" applyNumberFormat="1" applyFont="1" applyFill="1" applyBorder="1" applyAlignment="1" applyProtection="1">
      <alignment horizontal="right"/>
    </xf>
    <xf numFmtId="17" fontId="23" fillId="2" borderId="0" xfId="0" applyNumberFormat="1" applyFont="1" applyFill="1"/>
    <xf numFmtId="0" fontId="3" fillId="2" borderId="2" xfId="0" applyFont="1" applyFill="1" applyBorder="1" applyAlignment="1">
      <alignment horizontal="left"/>
    </xf>
    <xf numFmtId="172" fontId="19" fillId="3" borderId="2" xfId="1" applyNumberFormat="1" applyFont="1" applyFill="1" applyBorder="1" applyAlignment="1" applyProtection="1">
      <alignment horizontal="right"/>
    </xf>
    <xf numFmtId="164" fontId="19" fillId="2" borderId="2" xfId="1" applyNumberFormat="1" applyFont="1" applyFill="1" applyBorder="1" applyAlignment="1" applyProtection="1">
      <alignment horizontal="right"/>
    </xf>
    <xf numFmtId="164" fontId="19" fillId="3" borderId="2" xfId="1" applyNumberFormat="1" applyFont="1" applyFill="1" applyBorder="1" applyAlignment="1" applyProtection="1">
      <alignment horizontal="right"/>
    </xf>
    <xf numFmtId="169" fontId="6" fillId="2" borderId="0" xfId="0" applyNumberFormat="1" applyFont="1" applyFill="1"/>
    <xf numFmtId="172" fontId="3" fillId="2" borderId="0" xfId="0" applyNumberFormat="1" applyFont="1" applyFill="1"/>
    <xf numFmtId="49" fontId="3" fillId="2" borderId="0" xfId="0" applyNumberFormat="1" applyFont="1" applyFill="1"/>
    <xf numFmtId="3" fontId="16" fillId="4" borderId="1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 wrapText="1"/>
    </xf>
    <xf numFmtId="3" fontId="7" fillId="4" borderId="0" xfId="0" applyNumberFormat="1" applyFont="1" applyFill="1" applyAlignment="1">
      <alignment horizontal="right"/>
    </xf>
    <xf numFmtId="49" fontId="7" fillId="4" borderId="0" xfId="0" applyNumberFormat="1" applyFont="1" applyFill="1" applyAlignment="1">
      <alignment horizontal="right"/>
    </xf>
    <xf numFmtId="167" fontId="7" fillId="4" borderId="0" xfId="0" applyNumberFormat="1" applyFont="1" applyFill="1" applyAlignment="1">
      <alignment horizontal="right"/>
    </xf>
    <xf numFmtId="17" fontId="19" fillId="2" borderId="2" xfId="0" applyNumberFormat="1" applyFont="1" applyFill="1" applyBorder="1"/>
    <xf numFmtId="3" fontId="7" fillId="4" borderId="2" xfId="0" applyNumberFormat="1" applyFont="1" applyFill="1" applyBorder="1" applyAlignment="1">
      <alignment horizontal="right"/>
    </xf>
    <xf numFmtId="49" fontId="7" fillId="4" borderId="2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wrapText="1"/>
    </xf>
    <xf numFmtId="3" fontId="7" fillId="2" borderId="0" xfId="0" applyNumberFormat="1" applyFont="1" applyFill="1" applyAlignment="1">
      <alignment horizontal="right"/>
    </xf>
    <xf numFmtId="167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167" fontId="7" fillId="2" borderId="0" xfId="0" applyNumberFormat="1" applyFont="1" applyFill="1"/>
    <xf numFmtId="0" fontId="3" fillId="2" borderId="2" xfId="0" quotePrefix="1" applyFont="1" applyFill="1" applyBorder="1"/>
    <xf numFmtId="3" fontId="7" fillId="2" borderId="2" xfId="0" applyNumberFormat="1" applyFont="1" applyFill="1" applyBorder="1"/>
    <xf numFmtId="167" fontId="7" fillId="2" borderId="2" xfId="0" applyNumberFormat="1" applyFont="1" applyFill="1" applyBorder="1"/>
    <xf numFmtId="164" fontId="25" fillId="2" borderId="1" xfId="0" applyNumberFormat="1" applyFont="1" applyFill="1" applyBorder="1" applyAlignment="1">
      <alignment horizontal="center" wrapText="1"/>
    </xf>
    <xf numFmtId="17" fontId="3" fillId="2" borderId="2" xfId="0" quotePrefix="1" applyNumberFormat="1" applyFont="1" applyFill="1" applyBorder="1"/>
    <xf numFmtId="164" fontId="3" fillId="2" borderId="2" xfId="0" applyNumberFormat="1" applyFont="1" applyFill="1" applyBorder="1"/>
    <xf numFmtId="0" fontId="3" fillId="2" borderId="0" xfId="0" applyFont="1" applyFill="1" applyAlignment="1">
      <alignment vertical="top" wrapText="1"/>
    </xf>
    <xf numFmtId="0" fontId="16" fillId="2" borderId="0" xfId="0" applyFont="1" applyFill="1" applyAlignment="1">
      <alignment wrapText="1"/>
    </xf>
    <xf numFmtId="172" fontId="3" fillId="0" borderId="0" xfId="0" applyNumberFormat="1" applyFont="1"/>
    <xf numFmtId="9" fontId="23" fillId="2" borderId="0" xfId="2" applyFont="1" applyFill="1" applyBorder="1" applyAlignment="1" applyProtection="1">
      <alignment horizontal="right"/>
    </xf>
    <xf numFmtId="17" fontId="19" fillId="2" borderId="0" xfId="0" applyNumberFormat="1" applyFont="1" applyFill="1" applyAlignment="1">
      <alignment vertical="top"/>
    </xf>
    <xf numFmtId="9" fontId="19" fillId="2" borderId="0" xfId="2" applyFont="1" applyFill="1" applyBorder="1" applyAlignment="1" applyProtection="1">
      <alignment horizontal="right"/>
    </xf>
    <xf numFmtId="17" fontId="19" fillId="2" borderId="0" xfId="0" applyNumberFormat="1" applyFont="1" applyFill="1" applyAlignment="1">
      <alignment wrapText="1"/>
    </xf>
    <xf numFmtId="3" fontId="20" fillId="2" borderId="0" xfId="1" applyNumberFormat="1" applyFont="1" applyFill="1" applyBorder="1" applyAlignment="1" applyProtection="1">
      <alignment horizontal="right" vertical="center"/>
    </xf>
    <xf numFmtId="9" fontId="20" fillId="2" borderId="0" xfId="2" applyFont="1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17" fontId="23" fillId="2" borderId="0" xfId="0" applyNumberFormat="1" applyFont="1" applyFill="1" applyAlignment="1">
      <alignment wrapText="1"/>
    </xf>
    <xf numFmtId="1" fontId="3" fillId="0" borderId="0" xfId="0" applyNumberFormat="1" applyFont="1"/>
    <xf numFmtId="1" fontId="9" fillId="0" borderId="0" xfId="0" applyNumberFormat="1" applyFont="1"/>
    <xf numFmtId="0" fontId="3" fillId="0" borderId="2" xfId="0" applyFont="1" applyBorder="1"/>
    <xf numFmtId="169" fontId="19" fillId="2" borderId="2" xfId="1" applyNumberFormat="1" applyFont="1" applyFill="1" applyBorder="1" applyAlignment="1" applyProtection="1"/>
    <xf numFmtId="172" fontId="19" fillId="2" borderId="2" xfId="1" applyNumberFormat="1" applyFont="1" applyFill="1" applyBorder="1" applyAlignment="1" applyProtection="1">
      <alignment horizontal="right"/>
    </xf>
    <xf numFmtId="172" fontId="20" fillId="2" borderId="2" xfId="1" applyNumberFormat="1" applyFont="1" applyFill="1" applyBorder="1" applyAlignment="1" applyProtection="1">
      <alignment horizontal="right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/>
    </xf>
    <xf numFmtId="17" fontId="23" fillId="2" borderId="0" xfId="0" applyNumberFormat="1" applyFont="1" applyFill="1" applyAlignment="1">
      <alignment horizontal="left"/>
    </xf>
    <xf numFmtId="169" fontId="23" fillId="2" borderId="0" xfId="1" applyNumberFormat="1" applyFont="1" applyFill="1" applyBorder="1" applyAlignment="1" applyProtection="1">
      <alignment horizontal="left"/>
    </xf>
    <xf numFmtId="3" fontId="27" fillId="2" borderId="0" xfId="1" applyNumberFormat="1" applyFont="1" applyFill="1" applyBorder="1" applyAlignment="1" applyProtection="1">
      <alignment horizontal="right"/>
    </xf>
    <xf numFmtId="3" fontId="20" fillId="2" borderId="0" xfId="1" applyNumberFormat="1" applyFont="1" applyFill="1" applyBorder="1" applyAlignment="1" applyProtection="1">
      <alignment horizontal="right"/>
    </xf>
    <xf numFmtId="170" fontId="23" fillId="2" borderId="0" xfId="1" applyNumberFormat="1" applyFont="1" applyFill="1" applyBorder="1" applyAlignment="1" applyProtection="1">
      <alignment horizontal="right"/>
    </xf>
    <xf numFmtId="170" fontId="27" fillId="2" borderId="0" xfId="1" applyNumberFormat="1" applyFont="1" applyFill="1" applyBorder="1" applyAlignment="1" applyProtection="1">
      <alignment horizontal="right"/>
    </xf>
    <xf numFmtId="170" fontId="23" fillId="3" borderId="0" xfId="1" applyNumberFormat="1" applyFont="1" applyFill="1" applyBorder="1" applyAlignment="1" applyProtection="1">
      <alignment horizontal="right"/>
    </xf>
    <xf numFmtId="43" fontId="3" fillId="0" borderId="0" xfId="0" applyNumberFormat="1" applyFont="1"/>
    <xf numFmtId="173" fontId="19" fillId="2" borderId="0" xfId="1" applyNumberFormat="1" applyFont="1" applyFill="1" applyBorder="1" applyAlignment="1" applyProtection="1">
      <alignment horizontal="right"/>
    </xf>
    <xf numFmtId="173" fontId="19" fillId="3" borderId="0" xfId="1" applyNumberFormat="1" applyFont="1" applyFill="1" applyBorder="1" applyAlignment="1" applyProtection="1">
      <alignment horizontal="right"/>
    </xf>
    <xf numFmtId="173" fontId="20" fillId="2" borderId="0" xfId="1" applyNumberFormat="1" applyFont="1" applyFill="1" applyBorder="1" applyAlignment="1" applyProtection="1">
      <alignment horizontal="right"/>
    </xf>
    <xf numFmtId="170" fontId="20" fillId="2" borderId="2" xfId="1" applyNumberFormat="1" applyFont="1" applyFill="1" applyBorder="1" applyAlignment="1" applyProtection="1">
      <alignment horizontal="right"/>
    </xf>
    <xf numFmtId="170" fontId="19" fillId="3" borderId="2" xfId="1" applyNumberFormat="1" applyFont="1" applyFill="1" applyBorder="1" applyAlignment="1" applyProtection="1">
      <alignment horizontal="right"/>
    </xf>
    <xf numFmtId="169" fontId="19" fillId="2" borderId="0" xfId="1" applyNumberFormat="1" applyFont="1" applyFill="1" applyBorder="1" applyAlignment="1" applyProtection="1"/>
    <xf numFmtId="3" fontId="20" fillId="2" borderId="2" xfId="1" applyNumberFormat="1" applyFont="1" applyFill="1" applyBorder="1" applyAlignment="1" applyProtection="1">
      <alignment horizontal="right"/>
    </xf>
    <xf numFmtId="3" fontId="19" fillId="0" borderId="0" xfId="1" applyNumberFormat="1" applyFont="1" applyFill="1" applyBorder="1" applyAlignment="1" applyProtection="1">
      <alignment horizontal="right"/>
    </xf>
    <xf numFmtId="0" fontId="28" fillId="2" borderId="0" xfId="0" applyFont="1" applyFill="1" applyAlignment="1">
      <alignment horizontal="center" wrapText="1"/>
    </xf>
    <xf numFmtId="0" fontId="29" fillId="3" borderId="0" xfId="0" applyFont="1" applyFill="1" applyAlignment="1">
      <alignment horizontal="center" wrapText="1"/>
    </xf>
    <xf numFmtId="0" fontId="28" fillId="2" borderId="0" xfId="0" quotePrefix="1" applyFont="1" applyFill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0" fontId="3" fillId="3" borderId="2" xfId="0" applyFont="1" applyFill="1" applyBorder="1"/>
    <xf numFmtId="0" fontId="22" fillId="0" borderId="0" xfId="0" applyFont="1" applyAlignment="1">
      <alignment vertical="top"/>
    </xf>
    <xf numFmtId="0" fontId="29" fillId="2" borderId="0" xfId="0" applyFont="1" applyFill="1" applyAlignment="1">
      <alignment horizontal="center" wrapText="1"/>
    </xf>
    <xf numFmtId="3" fontId="16" fillId="2" borderId="0" xfId="0" applyNumberFormat="1" applyFont="1" applyFill="1" applyAlignment="1">
      <alignment wrapText="1"/>
    </xf>
    <xf numFmtId="0" fontId="16" fillId="4" borderId="1" xfId="0" applyFont="1" applyFill="1" applyBorder="1" applyAlignment="1">
      <alignment horizontal="center" wrapText="1"/>
    </xf>
    <xf numFmtId="3" fontId="26" fillId="4" borderId="0" xfId="0" applyNumberFormat="1" applyFont="1" applyFill="1" applyAlignment="1">
      <alignment horizontal="right"/>
    </xf>
    <xf numFmtId="164" fontId="26" fillId="4" borderId="0" xfId="0" applyNumberFormat="1" applyFont="1" applyFill="1" applyAlignment="1">
      <alignment horizontal="right"/>
    </xf>
    <xf numFmtId="164" fontId="7" fillId="4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right"/>
    </xf>
    <xf numFmtId="17" fontId="19" fillId="2" borderId="0" xfId="0" applyNumberFormat="1" applyFont="1" applyFill="1" applyAlignment="1">
      <alignment horizontal="left"/>
    </xf>
    <xf numFmtId="0" fontId="7" fillId="4" borderId="2" xfId="0" applyFont="1" applyFill="1" applyBorder="1" applyAlignment="1">
      <alignment horizontal="right"/>
    </xf>
    <xf numFmtId="0" fontId="30" fillId="2" borderId="0" xfId="0" applyFont="1" applyFill="1"/>
    <xf numFmtId="0" fontId="9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17" fontId="19" fillId="2" borderId="0" xfId="1" quotePrefix="1" applyNumberFormat="1" applyFont="1" applyFill="1" applyBorder="1" applyAlignment="1" applyProtection="1">
      <alignment horizontal="right" vertical="center"/>
    </xf>
    <xf numFmtId="169" fontId="19" fillId="2" borderId="0" xfId="1" quotePrefix="1" applyNumberFormat="1" applyFont="1" applyFill="1" applyBorder="1" applyAlignment="1" applyProtection="1">
      <alignment vertical="center"/>
    </xf>
    <xf numFmtId="3" fontId="19" fillId="2" borderId="0" xfId="1" applyNumberFormat="1" applyFont="1" applyFill="1" applyBorder="1" applyAlignment="1" applyProtection="1">
      <alignment horizontal="right" vertical="center"/>
    </xf>
    <xf numFmtId="37" fontId="19" fillId="2" borderId="0" xfId="1" applyNumberFormat="1" applyFont="1" applyFill="1" applyBorder="1" applyAlignment="1" applyProtection="1">
      <alignment horizontal="right" vertical="center"/>
    </xf>
    <xf numFmtId="9" fontId="19" fillId="2" borderId="0" xfId="1" applyNumberFormat="1" applyFont="1" applyFill="1" applyBorder="1" applyAlignment="1" applyProtection="1">
      <alignment horizontal="right" vertical="center"/>
    </xf>
    <xf numFmtId="17" fontId="30" fillId="2" borderId="0" xfId="0" applyNumberFormat="1" applyFont="1" applyFill="1"/>
    <xf numFmtId="174" fontId="30" fillId="2" borderId="0" xfId="0" applyNumberFormat="1" applyFont="1" applyFill="1"/>
    <xf numFmtId="0" fontId="3" fillId="2" borderId="0" xfId="0" applyFont="1" applyFill="1" applyAlignment="1">
      <alignment vertical="center"/>
    </xf>
    <xf numFmtId="0" fontId="0" fillId="2" borderId="2" xfId="0" applyFill="1" applyBorder="1"/>
    <xf numFmtId="169" fontId="19" fillId="2" borderId="2" xfId="1" quotePrefix="1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169" fontId="19" fillId="2" borderId="2" xfId="1" applyNumberFormat="1" applyFont="1" applyFill="1" applyBorder="1" applyAlignment="1" applyProtection="1">
      <alignment horizontal="right" vertical="center"/>
    </xf>
    <xf numFmtId="0" fontId="31" fillId="2" borderId="0" xfId="0" applyFont="1" applyFill="1" applyAlignment="1">
      <alignment horizontal="right" vertical="top"/>
    </xf>
    <xf numFmtId="169" fontId="19" fillId="2" borderId="0" xfId="1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175" fontId="19" fillId="2" borderId="0" xfId="1" applyNumberFormat="1" applyFont="1" applyFill="1" applyBorder="1" applyAlignment="1" applyProtection="1">
      <alignment horizontal="right" vertical="center"/>
    </xf>
    <xf numFmtId="0" fontId="31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centerContinuous" wrapText="1"/>
    </xf>
    <xf numFmtId="17" fontId="19" fillId="2" borderId="0" xfId="1" quotePrefix="1" applyNumberFormat="1" applyFont="1" applyFill="1" applyBorder="1" applyAlignment="1" applyProtection="1">
      <alignment horizontal="right"/>
    </xf>
    <xf numFmtId="37" fontId="19" fillId="2" borderId="0" xfId="1" applyNumberFormat="1" applyFont="1" applyFill="1" applyBorder="1" applyAlignment="1" applyProtection="1">
      <alignment horizontal="right"/>
    </xf>
    <xf numFmtId="175" fontId="19" fillId="2" borderId="0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>
      <alignment vertical="top"/>
    </xf>
    <xf numFmtId="0" fontId="7" fillId="4" borderId="0" xfId="0" applyNumberFormat="1" applyFont="1" applyFill="1" applyAlignment="1">
      <alignment horizontal="right"/>
    </xf>
    <xf numFmtId="0" fontId="9" fillId="0" borderId="0" xfId="0" applyFont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8" fillId="2" borderId="0" xfId="0" applyFont="1" applyFill="1" applyBorder="1" applyAlignment="1">
      <alignment horizontal="center" wrapText="1"/>
    </xf>
    <xf numFmtId="0" fontId="3" fillId="3" borderId="0" xfId="0" applyFont="1" applyFill="1" applyBorder="1"/>
    <xf numFmtId="0" fontId="4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3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8" fillId="2" borderId="0" xfId="3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7" fontId="23" fillId="2" borderId="0" xfId="0" applyNumberFormat="1" applyFont="1" applyFill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8" fillId="2" borderId="0" xfId="0" applyFont="1" applyFill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center" wrapText="1"/>
    </xf>
    <xf numFmtId="0" fontId="2" fillId="2" borderId="0" xfId="3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8" fillId="2" borderId="0" xfId="3" applyFont="1" applyFill="1" applyAlignment="1">
      <alignment horizontal="left"/>
    </xf>
  </cellXfs>
  <cellStyles count="5">
    <cellStyle name="Comma" xfId="1" builtinId="3"/>
    <cellStyle name="Comma 3" xfId="4" xr:uid="{FC30332D-57F4-4FE0-9A4B-30EB358CEF00}"/>
    <cellStyle name="Hyperlink" xfId="3" builtinId="8"/>
    <cellStyle name="Normal" xfId="0" builtinId="0"/>
    <cellStyle name="Percent" xfId="2" builtinId="5"/>
  </cellStyles>
  <dxfs count="2">
    <dxf>
      <font>
        <color rgb="FF0070C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8518518518522E-2"/>
          <c:y val="0.17343858195451692"/>
          <c:w val="0.89488740740740758"/>
          <c:h val="0.51864752200092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SiartData!$K$300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Ref>
              <c:f>SiartData!$J$301:$J$312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SiartData!$K$301:$K$312</c:f>
              <c:numCache>
                <c:formatCode>0.0</c:formatCode>
                <c:ptCount val="12"/>
                <c:pt idx="0">
                  <c:v>6.1</c:v>
                </c:pt>
                <c:pt idx="1">
                  <c:v>17</c:v>
                </c:pt>
                <c:pt idx="2">
                  <c:v>15.5</c:v>
                </c:pt>
                <c:pt idx="3">
                  <c:v>20.5</c:v>
                </c:pt>
                <c:pt idx="4">
                  <c:v>23.6</c:v>
                </c:pt>
                <c:pt idx="5">
                  <c:v>18.600000000000001</c:v>
                </c:pt>
                <c:pt idx="6">
                  <c:v>21.7</c:v>
                </c:pt>
                <c:pt idx="7">
                  <c:v>22</c:v>
                </c:pt>
                <c:pt idx="8">
                  <c:v>22</c:v>
                </c:pt>
                <c:pt idx="9">
                  <c:v>20.6</c:v>
                </c:pt>
                <c:pt idx="10">
                  <c:v>14.4</c:v>
                </c:pt>
                <c:pt idx="1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1-4CEB-A82D-D50B5DC1BC82}"/>
            </c:ext>
          </c:extLst>
        </c:ser>
        <c:ser>
          <c:idx val="1"/>
          <c:order val="1"/>
          <c:tx>
            <c:strRef>
              <c:f>SiartData!$L$300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strRef>
              <c:f>SiartData!$J$301:$J$312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SiartData!$L$301:$L$312</c:f>
              <c:numCache>
                <c:formatCode>0.0</c:formatCode>
                <c:ptCount val="12"/>
                <c:pt idx="0">
                  <c:v>16.899999999999999</c:v>
                </c:pt>
                <c:pt idx="1">
                  <c:v>16</c:v>
                </c:pt>
                <c:pt idx="2">
                  <c:v>14.9</c:v>
                </c:pt>
                <c:pt idx="3">
                  <c:v>20.100000000000001</c:v>
                </c:pt>
                <c:pt idx="4">
                  <c:v>21.5</c:v>
                </c:pt>
                <c:pt idx="5">
                  <c:v>18.8</c:v>
                </c:pt>
                <c:pt idx="6">
                  <c:v>23.6</c:v>
                </c:pt>
                <c:pt idx="7">
                  <c:v>18</c:v>
                </c:pt>
                <c:pt idx="8">
                  <c:v>30.5</c:v>
                </c:pt>
                <c:pt idx="9">
                  <c:v>15</c:v>
                </c:pt>
                <c:pt idx="10">
                  <c:v>19.399999999999999</c:v>
                </c:pt>
                <c:pt idx="11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1-4CEB-A82D-D50B5DC1BC82}"/>
            </c:ext>
          </c:extLst>
        </c:ser>
        <c:ser>
          <c:idx val="2"/>
          <c:order val="2"/>
          <c:tx>
            <c:strRef>
              <c:f>SiartData!$M$300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SiartData!$J$301:$J$312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SiartData!$M$301:$M$312</c:f>
              <c:numCache>
                <c:formatCode>0.0</c:formatCode>
                <c:ptCount val="12"/>
                <c:pt idx="0">
                  <c:v>9.3000000000000007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1-4CEB-A82D-D50B5DC1B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SiartData!$K$297</c:f>
              <c:strCache>
                <c:ptCount val="1"/>
                <c:pt idx="0">
                  <c:v>Mis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912401741948671"/>
          <c:y val="4.4269886312554062E-3"/>
          <c:w val="0.15291327386760384"/>
          <c:h val="0.168657478267793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3698399760792E-2"/>
          <c:y val="0.22576253822972983"/>
          <c:w val="0.90645226933267042"/>
          <c:h val="0.5137077416604976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SiartData!$K$159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SiartData!$J$160:$J$167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</c:strCache>
            </c:strRef>
          </c:cat>
          <c:val>
            <c:numRef>
              <c:f>SiartData!$K$160:$K$167</c:f>
              <c:numCache>
                <c:formatCode>#,##0.0</c:formatCode>
                <c:ptCount val="8"/>
                <c:pt idx="0">
                  <c:v>7.1</c:v>
                </c:pt>
                <c:pt idx="1">
                  <c:v>7</c:v>
                </c:pt>
                <c:pt idx="2">
                  <c:v>7.5</c:v>
                </c:pt>
                <c:pt idx="3">
                  <c:v>6.4</c:v>
                </c:pt>
                <c:pt idx="4">
                  <c:v>6.8</c:v>
                </c:pt>
                <c:pt idx="5">
                  <c:v>7.6</c:v>
                </c:pt>
                <c:pt idx="6">
                  <c:v>7.5</c:v>
                </c:pt>
                <c:pt idx="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6-40C5-8660-D6E737454A00}"/>
            </c:ext>
          </c:extLst>
        </c:ser>
        <c:ser>
          <c:idx val="1"/>
          <c:order val="1"/>
          <c:tx>
            <c:strRef>
              <c:f>SiartData!$L$159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SiartData!$J$160:$J$167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</c:strCache>
            </c:strRef>
          </c:cat>
          <c:val>
            <c:numRef>
              <c:f>SiartData!$L$160:$L$167</c:f>
              <c:numCache>
                <c:formatCode>#,##0.0</c:formatCode>
                <c:ptCount val="8"/>
                <c:pt idx="0">
                  <c:v>4.9000000000000004</c:v>
                </c:pt>
                <c:pt idx="1">
                  <c:v>6</c:v>
                </c:pt>
                <c:pt idx="2">
                  <c:v>6.1</c:v>
                </c:pt>
                <c:pt idx="3">
                  <c:v>4.5999999999999996</c:v>
                </c:pt>
                <c:pt idx="4">
                  <c:v>5.3</c:v>
                </c:pt>
                <c:pt idx="5">
                  <c:v>6.6</c:v>
                </c:pt>
                <c:pt idx="6">
                  <c:v>6.8</c:v>
                </c:pt>
                <c:pt idx="7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6-40C5-8660-D6E737454A00}"/>
            </c:ext>
          </c:extLst>
        </c:ser>
        <c:ser>
          <c:idx val="2"/>
          <c:order val="2"/>
          <c:tx>
            <c:strRef>
              <c:f>SiartData!$M$159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SiartData!$J$160:$J$167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</c:strCache>
            </c:strRef>
          </c:cat>
          <c:val>
            <c:numRef>
              <c:f>SiartData!$M$160:$M$167</c:f>
              <c:numCache>
                <c:formatCode>#,##0.0</c:formatCode>
                <c:ptCount val="8"/>
                <c:pt idx="0">
                  <c:v>10.9</c:v>
                </c:pt>
                <c:pt idx="1">
                  <c:v>14.5</c:v>
                </c:pt>
                <c:pt idx="2">
                  <c:v>15.4</c:v>
                </c:pt>
                <c:pt idx="3">
                  <c:v>10.8</c:v>
                </c:pt>
                <c:pt idx="4">
                  <c:v>13</c:v>
                </c:pt>
                <c:pt idx="5">
                  <c:v>15</c:v>
                </c:pt>
                <c:pt idx="6">
                  <c:v>16.8</c:v>
                </c:pt>
                <c:pt idx="7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66-40C5-8660-D6E737454A00}"/>
            </c:ext>
          </c:extLst>
        </c:ser>
        <c:ser>
          <c:idx val="3"/>
          <c:order val="3"/>
          <c:tx>
            <c:strRef>
              <c:f>SiartData!$N$159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SiartData!$J$160:$J$167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</c:strCache>
            </c:strRef>
          </c:cat>
          <c:val>
            <c:numRef>
              <c:f>SiartData!$N$160:$N$167</c:f>
              <c:numCache>
                <c:formatCode>#,##0.0</c:formatCode>
                <c:ptCount val="8"/>
                <c:pt idx="0">
                  <c:v>8.9</c:v>
                </c:pt>
                <c:pt idx="1">
                  <c:v>14.2</c:v>
                </c:pt>
                <c:pt idx="2">
                  <c:v>15.4</c:v>
                </c:pt>
                <c:pt idx="3">
                  <c:v>9.8000000000000007</c:v>
                </c:pt>
                <c:pt idx="4">
                  <c:v>10.6</c:v>
                </c:pt>
                <c:pt idx="5">
                  <c:v>15.8</c:v>
                </c:pt>
                <c:pt idx="6">
                  <c:v>16.100000000000001</c:v>
                </c:pt>
                <c:pt idx="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66-40C5-8660-D6E737454A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SiartData!$K$157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912666666666663"/>
          <c:y val="6.0644128885598714E-3"/>
          <c:w val="0.45898500000000009"/>
          <c:h val="0.2119011298801325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7670048132601"/>
          <c:y val="0.21433933771977132"/>
          <c:w val="0.88187297514667495"/>
          <c:h val="0.53036889224463379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SiartData!$K$144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SiartData!$J$145:$J$152</c:f>
              <c:strCache>
                <c:ptCount val="8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</c:strCache>
            </c:strRef>
          </c:cat>
          <c:val>
            <c:numRef>
              <c:f>SiartData!$K$145:$K$152</c:f>
              <c:numCache>
                <c:formatCode>#,##0</c:formatCode>
                <c:ptCount val="8"/>
                <c:pt idx="0">
                  <c:v>8740</c:v>
                </c:pt>
                <c:pt idx="1">
                  <c:v>9210</c:v>
                </c:pt>
                <c:pt idx="2">
                  <c:v>9850</c:v>
                </c:pt>
                <c:pt idx="3">
                  <c:v>7780</c:v>
                </c:pt>
                <c:pt idx="4">
                  <c:v>8350</c:v>
                </c:pt>
                <c:pt idx="5">
                  <c:v>9160</c:v>
                </c:pt>
                <c:pt idx="6">
                  <c:v>9070</c:v>
                </c:pt>
                <c:pt idx="7">
                  <c:v>7390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1-44E5-96AD-D7F3B7BD8FB7}"/>
            </c:ext>
          </c:extLst>
        </c:ser>
        <c:ser>
          <c:idx val="1"/>
          <c:order val="1"/>
          <c:tx>
            <c:strRef>
              <c:f>SiartData!$L$144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SiartData!$J$145:$J$152</c:f>
              <c:strCache>
                <c:ptCount val="8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</c:strCache>
            </c:strRef>
          </c:cat>
          <c:val>
            <c:numRef>
              <c:f>SiartData!$L$145:$L$152</c:f>
              <c:numCache>
                <c:formatCode>#,##0</c:formatCode>
                <c:ptCount val="8"/>
                <c:pt idx="0">
                  <c:v>2370</c:v>
                </c:pt>
                <c:pt idx="1">
                  <c:v>2800</c:v>
                </c:pt>
                <c:pt idx="2">
                  <c:v>2960</c:v>
                </c:pt>
                <c:pt idx="3">
                  <c:v>2050</c:v>
                </c:pt>
                <c:pt idx="4">
                  <c:v>2440</c:v>
                </c:pt>
                <c:pt idx="5">
                  <c:v>2900</c:v>
                </c:pt>
                <c:pt idx="6">
                  <c:v>2980</c:v>
                </c:pt>
                <c:pt idx="7">
                  <c:v>2170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1-44E5-96AD-D7F3B7BD8FB7}"/>
            </c:ext>
          </c:extLst>
        </c:ser>
        <c:ser>
          <c:idx val="2"/>
          <c:order val="2"/>
          <c:tx>
            <c:strRef>
              <c:f>SiartData!$M$144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SiartData!$J$145:$J$152</c:f>
              <c:strCache>
                <c:ptCount val="8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</c:strCache>
            </c:strRef>
          </c:cat>
          <c:val>
            <c:numRef>
              <c:f>SiartData!$M$145:$M$152</c:f>
              <c:numCache>
                <c:formatCode>#,##0</c:formatCode>
                <c:ptCount val="8"/>
                <c:pt idx="0">
                  <c:v>1670</c:v>
                </c:pt>
                <c:pt idx="1">
                  <c:v>2170</c:v>
                </c:pt>
                <c:pt idx="2">
                  <c:v>2280</c:v>
                </c:pt>
                <c:pt idx="3">
                  <c:v>1570</c:v>
                </c:pt>
                <c:pt idx="4">
                  <c:v>1950</c:v>
                </c:pt>
                <c:pt idx="5">
                  <c:v>2190</c:v>
                </c:pt>
                <c:pt idx="6">
                  <c:v>2430</c:v>
                </c:pt>
                <c:pt idx="7">
                  <c:v>1710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11-44E5-96AD-D7F3B7BD8FB7}"/>
            </c:ext>
          </c:extLst>
        </c:ser>
        <c:ser>
          <c:idx val="3"/>
          <c:order val="3"/>
          <c:tx>
            <c:strRef>
              <c:f>SiartData!$N$144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SiartData!$J$145:$J$152</c:f>
              <c:strCache>
                <c:ptCount val="8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</c:strCache>
            </c:strRef>
          </c:cat>
          <c:val>
            <c:numRef>
              <c:f>SiartData!$N$145:$N$152</c:f>
              <c:numCache>
                <c:formatCode>#,##0</c:formatCode>
                <c:ptCount val="8"/>
                <c:pt idx="0">
                  <c:v>450</c:v>
                </c:pt>
                <c:pt idx="1">
                  <c:v>680</c:v>
                </c:pt>
                <c:pt idx="2">
                  <c:v>680</c:v>
                </c:pt>
                <c:pt idx="3">
                  <c:v>460</c:v>
                </c:pt>
                <c:pt idx="4">
                  <c:v>500</c:v>
                </c:pt>
                <c:pt idx="5">
                  <c:v>680</c:v>
                </c:pt>
                <c:pt idx="6">
                  <c:v>700</c:v>
                </c:pt>
                <c:pt idx="7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11-44E5-96AD-D7F3B7BD8F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2000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SiartData!$K$142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195037136938407"/>
          <c:y val="1.6486243415377275E-2"/>
          <c:w val="0.43851274347285546"/>
          <c:h val="0.1963146729946427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54921149190244"/>
          <c:y val="0.14167913444360936"/>
          <c:w val="0.74946771480583052"/>
          <c:h val="0.836790595198793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SiartData!$L$490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12"/>
              <c:layout>
                <c:manualLayout>
                  <c:x val="-0.17376160408272162"/>
                  <c:y val="3.13206672700800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65-4DF3-BC96-D9AEEE33FC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SiartData!$J$491:$J$515</c:f>
              <c:strCache>
                <c:ptCount val="25"/>
                <c:pt idx="0">
                  <c:v>Ebr 18 </c:v>
                </c:pt>
                <c:pt idx="1">
                  <c:v>Mai 18 </c:v>
                </c:pt>
                <c:pt idx="2">
                  <c:v>Meh 18 </c:v>
                </c:pt>
                <c:pt idx="3">
                  <c:v>Gor 18 </c:v>
                </c:pt>
                <c:pt idx="4">
                  <c:v>Aws 18 </c:v>
                </c:pt>
                <c:pt idx="5">
                  <c:v>Med 18 </c:v>
                </c:pt>
                <c:pt idx="6">
                  <c:v>Hyd 18 </c:v>
                </c:pt>
                <c:pt idx="7">
                  <c:v>Tac 18 </c:v>
                </c:pt>
                <c:pt idx="8">
                  <c:v>Rha 18 </c:v>
                </c:pt>
                <c:pt idx="9">
                  <c:v>Ion 19 </c:v>
                </c:pt>
                <c:pt idx="10">
                  <c:v>Chw 19 </c:v>
                </c:pt>
                <c:pt idx="11">
                  <c:v>Maw 19 </c:v>
                </c:pt>
                <c:pt idx="12">
                  <c:v>Ebr 19  ¹</c:v>
                </c:pt>
                <c:pt idx="13">
                  <c:v>Mai 19 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  <c:pt idx="23">
                  <c:v>Maw 20</c:v>
                </c:pt>
                <c:pt idx="24">
                  <c:v>Ebr 20</c:v>
                </c:pt>
              </c:strCache>
            </c:strRef>
          </c:cat>
          <c:val>
            <c:numRef>
              <c:f>SiartData!$L$491:$L$515</c:f>
              <c:numCache>
                <c:formatCode>0%</c:formatCode>
                <c:ptCount val="25"/>
                <c:pt idx="0">
                  <c:v>0.29799999999999999</c:v>
                </c:pt>
                <c:pt idx="1">
                  <c:v>6.0999999999999999E-2</c:v>
                </c:pt>
                <c:pt idx="2">
                  <c:v>9.0999999999999998E-2</c:v>
                </c:pt>
                <c:pt idx="3">
                  <c:v>0.122</c:v>
                </c:pt>
                <c:pt idx="4">
                  <c:v>5.0999999999999997E-2</c:v>
                </c:pt>
                <c:pt idx="5">
                  <c:v>2.7E-2</c:v>
                </c:pt>
                <c:pt idx="6">
                  <c:v>2.4E-2</c:v>
                </c:pt>
                <c:pt idx="7">
                  <c:v>2.7E-2</c:v>
                </c:pt>
                <c:pt idx="8">
                  <c:v>5.0000000000000001E-3</c:v>
                </c:pt>
                <c:pt idx="9">
                  <c:v>2.5000000000000001E-2</c:v>
                </c:pt>
                <c:pt idx="10">
                  <c:v>3.5999999999999997E-2</c:v>
                </c:pt>
                <c:pt idx="11">
                  <c:v>1.7999999999999999E-2</c:v>
                </c:pt>
                <c:pt idx="12">
                  <c:v>-3.1E-2</c:v>
                </c:pt>
                <c:pt idx="13">
                  <c:v>1.4999999999999999E-2</c:v>
                </c:pt>
                <c:pt idx="14">
                  <c:v>8.8999999999999996E-2</c:v>
                </c:pt>
                <c:pt idx="15">
                  <c:v>1.0999999999999999E-2</c:v>
                </c:pt>
                <c:pt idx="16">
                  <c:v>3.1E-2</c:v>
                </c:pt>
                <c:pt idx="17">
                  <c:v>0.158</c:v>
                </c:pt>
                <c:pt idx="18">
                  <c:v>1.9E-2</c:v>
                </c:pt>
                <c:pt idx="19">
                  <c:v>1.2999999999999999E-2</c:v>
                </c:pt>
                <c:pt idx="20">
                  <c:v>-2E-3</c:v>
                </c:pt>
                <c:pt idx="21">
                  <c:v>0.26600000000000001</c:v>
                </c:pt>
                <c:pt idx="22">
                  <c:v>8.9999999999999993E-3</c:v>
                </c:pt>
                <c:pt idx="23">
                  <c:v>5.5E-2</c:v>
                </c:pt>
                <c:pt idx="24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5-4DF3-BC96-D9AEEE33F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ax val="0.4"/>
          <c:min val="-0.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  <c:majorUnit val="0.1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766114932554"/>
          <c:y val="0.14405751658457255"/>
          <c:w val="0.75912228840617024"/>
          <c:h val="0.834810871523674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SiartData!$K$490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SiartData!$J$491:$J$515</c:f>
              <c:strCache>
                <c:ptCount val="25"/>
                <c:pt idx="0">
                  <c:v>Ebr 18 </c:v>
                </c:pt>
                <c:pt idx="1">
                  <c:v>Mai 18 </c:v>
                </c:pt>
                <c:pt idx="2">
                  <c:v>Meh 18 </c:v>
                </c:pt>
                <c:pt idx="3">
                  <c:v>Gor 18 </c:v>
                </c:pt>
                <c:pt idx="4">
                  <c:v>Aws 18 </c:v>
                </c:pt>
                <c:pt idx="5">
                  <c:v>Med 18 </c:v>
                </c:pt>
                <c:pt idx="6">
                  <c:v>Hyd 18 </c:v>
                </c:pt>
                <c:pt idx="7">
                  <c:v>Tac 18 </c:v>
                </c:pt>
                <c:pt idx="8">
                  <c:v>Rha 18 </c:v>
                </c:pt>
                <c:pt idx="9">
                  <c:v>Ion 19 </c:v>
                </c:pt>
                <c:pt idx="10">
                  <c:v>Chw 19 </c:v>
                </c:pt>
                <c:pt idx="11">
                  <c:v>Maw 19 </c:v>
                </c:pt>
                <c:pt idx="12">
                  <c:v>Ebr 19  ¹</c:v>
                </c:pt>
                <c:pt idx="13">
                  <c:v>Mai 19 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  <c:pt idx="23">
                  <c:v>Maw 20</c:v>
                </c:pt>
                <c:pt idx="24">
                  <c:v>Ebr 20</c:v>
                </c:pt>
              </c:strCache>
            </c:strRef>
          </c:cat>
          <c:val>
            <c:numRef>
              <c:f>SiartData!$K$491:$K$515</c:f>
              <c:numCache>
                <c:formatCode>0%</c:formatCode>
                <c:ptCount val="25"/>
                <c:pt idx="0">
                  <c:v>0.105</c:v>
                </c:pt>
                <c:pt idx="1">
                  <c:v>7.1999999999999995E-2</c:v>
                </c:pt>
                <c:pt idx="2">
                  <c:v>5.8000000000000003E-2</c:v>
                </c:pt>
                <c:pt idx="3">
                  <c:v>7.4999999999999997E-2</c:v>
                </c:pt>
                <c:pt idx="4">
                  <c:v>0.05</c:v>
                </c:pt>
                <c:pt idx="5">
                  <c:v>0.04</c:v>
                </c:pt>
                <c:pt idx="6">
                  <c:v>2.8000000000000001E-2</c:v>
                </c:pt>
                <c:pt idx="7">
                  <c:v>3.5000000000000003E-2</c:v>
                </c:pt>
                <c:pt idx="8">
                  <c:v>1.2999999999999999E-2</c:v>
                </c:pt>
                <c:pt idx="9">
                  <c:v>2.5999999999999999E-2</c:v>
                </c:pt>
                <c:pt idx="10">
                  <c:v>1.2999999999999999E-2</c:v>
                </c:pt>
                <c:pt idx="11">
                  <c:v>2.8000000000000001E-2</c:v>
                </c:pt>
                <c:pt idx="12">
                  <c:v>1.4999999999999999E-2</c:v>
                </c:pt>
                <c:pt idx="13">
                  <c:v>1.7999999999999999E-2</c:v>
                </c:pt>
                <c:pt idx="14">
                  <c:v>3.3000000000000002E-2</c:v>
                </c:pt>
                <c:pt idx="15">
                  <c:v>1.2E-2</c:v>
                </c:pt>
                <c:pt idx="16">
                  <c:v>2.7E-2</c:v>
                </c:pt>
                <c:pt idx="17">
                  <c:v>1.2E-2</c:v>
                </c:pt>
                <c:pt idx="18">
                  <c:v>1.4999999999999999E-2</c:v>
                </c:pt>
                <c:pt idx="19">
                  <c:v>2.5000000000000001E-2</c:v>
                </c:pt>
                <c:pt idx="20">
                  <c:v>4.0000000000000001E-3</c:v>
                </c:pt>
                <c:pt idx="21">
                  <c:v>3.4000000000000002E-2</c:v>
                </c:pt>
                <c:pt idx="22">
                  <c:v>2.5000000000000001E-2</c:v>
                </c:pt>
                <c:pt idx="23">
                  <c:v>1.0999999999999999E-2</c:v>
                </c:pt>
                <c:pt idx="2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3-41D9-8094-3E912CFF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36323256795705E-2"/>
          <c:y val="0.12739727709474913"/>
          <c:w val="0.91868270836774757"/>
          <c:h val="0.60877806940799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SiartData!$K$7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numRef>
              <c:f>SiartData!$J$8:$J$38</c:f>
              <c:numCache>
                <c:formatCode>d\.m;@</c:formatCode>
                <c:ptCount val="31"/>
                <c:pt idx="0" formatCode="d\.m\.yy;@">
                  <c:v>43799</c:v>
                </c:pt>
                <c:pt idx="1">
                  <c:v>43806</c:v>
                </c:pt>
                <c:pt idx="2">
                  <c:v>43813</c:v>
                </c:pt>
                <c:pt idx="3">
                  <c:v>43820</c:v>
                </c:pt>
                <c:pt idx="4">
                  <c:v>43827</c:v>
                </c:pt>
                <c:pt idx="5" formatCode="d\.m\.yy;@">
                  <c:v>43834</c:v>
                </c:pt>
                <c:pt idx="6">
                  <c:v>43841</c:v>
                </c:pt>
                <c:pt idx="7">
                  <c:v>43848</c:v>
                </c:pt>
                <c:pt idx="8">
                  <c:v>43855</c:v>
                </c:pt>
                <c:pt idx="9">
                  <c:v>43862</c:v>
                </c:pt>
                <c:pt idx="10">
                  <c:v>43869</c:v>
                </c:pt>
                <c:pt idx="11">
                  <c:v>43876</c:v>
                </c:pt>
                <c:pt idx="12">
                  <c:v>43883</c:v>
                </c:pt>
                <c:pt idx="13">
                  <c:v>43890</c:v>
                </c:pt>
                <c:pt idx="14">
                  <c:v>43897</c:v>
                </c:pt>
                <c:pt idx="15">
                  <c:v>43904</c:v>
                </c:pt>
                <c:pt idx="16">
                  <c:v>43911</c:v>
                </c:pt>
                <c:pt idx="17">
                  <c:v>43918</c:v>
                </c:pt>
                <c:pt idx="18">
                  <c:v>43925</c:v>
                </c:pt>
                <c:pt idx="19">
                  <c:v>43932</c:v>
                </c:pt>
                <c:pt idx="20">
                  <c:v>43939</c:v>
                </c:pt>
                <c:pt idx="21">
                  <c:v>43946</c:v>
                </c:pt>
                <c:pt idx="22">
                  <c:v>43953</c:v>
                </c:pt>
                <c:pt idx="23">
                  <c:v>43960</c:v>
                </c:pt>
                <c:pt idx="24">
                  <c:v>43967</c:v>
                </c:pt>
                <c:pt idx="25">
                  <c:v>43974</c:v>
                </c:pt>
                <c:pt idx="26">
                  <c:v>43981</c:v>
                </c:pt>
                <c:pt idx="27">
                  <c:v>43988</c:v>
                </c:pt>
                <c:pt idx="28">
                  <c:v>43995</c:v>
                </c:pt>
                <c:pt idx="29">
                  <c:v>44002</c:v>
                </c:pt>
                <c:pt idx="30">
                  <c:v>44009</c:v>
                </c:pt>
              </c:numCache>
            </c:numRef>
          </c:cat>
          <c:val>
            <c:numRef>
              <c:f>SiartData!$K$8:$K$38</c:f>
              <c:numCache>
                <c:formatCode>#,##0</c:formatCode>
                <c:ptCount val="31"/>
                <c:pt idx="0">
                  <c:v>1400</c:v>
                </c:pt>
                <c:pt idx="1">
                  <c:v>1410</c:v>
                </c:pt>
                <c:pt idx="2">
                  <c:v>2160</c:v>
                </c:pt>
                <c:pt idx="3">
                  <c:v>360</c:v>
                </c:pt>
                <c:pt idx="4">
                  <c:v>380</c:v>
                </c:pt>
                <c:pt idx="5">
                  <c:v>780</c:v>
                </c:pt>
                <c:pt idx="6">
                  <c:v>790</c:v>
                </c:pt>
                <c:pt idx="7">
                  <c:v>810</c:v>
                </c:pt>
                <c:pt idx="8">
                  <c:v>1000</c:v>
                </c:pt>
                <c:pt idx="9">
                  <c:v>1040</c:v>
                </c:pt>
                <c:pt idx="10">
                  <c:v>920</c:v>
                </c:pt>
                <c:pt idx="11">
                  <c:v>980</c:v>
                </c:pt>
                <c:pt idx="12">
                  <c:v>990</c:v>
                </c:pt>
                <c:pt idx="13">
                  <c:v>1010</c:v>
                </c:pt>
                <c:pt idx="14">
                  <c:v>980</c:v>
                </c:pt>
                <c:pt idx="15">
                  <c:v>950</c:v>
                </c:pt>
                <c:pt idx="16">
                  <c:v>1050</c:v>
                </c:pt>
                <c:pt idx="17">
                  <c:v>920</c:v>
                </c:pt>
                <c:pt idx="18">
                  <c:v>470</c:v>
                </c:pt>
                <c:pt idx="19">
                  <c:v>360</c:v>
                </c:pt>
                <c:pt idx="20">
                  <c:v>410</c:v>
                </c:pt>
                <c:pt idx="21">
                  <c:v>460</c:v>
                </c:pt>
                <c:pt idx="22">
                  <c:v>380</c:v>
                </c:pt>
                <c:pt idx="23">
                  <c:v>370</c:v>
                </c:pt>
                <c:pt idx="24">
                  <c:v>440</c:v>
                </c:pt>
                <c:pt idx="25">
                  <c:v>460</c:v>
                </c:pt>
                <c:pt idx="26">
                  <c:v>520</c:v>
                </c:pt>
                <c:pt idx="27">
                  <c:v>530</c:v>
                </c:pt>
                <c:pt idx="28">
                  <c:v>510</c:v>
                </c:pt>
                <c:pt idx="29">
                  <c:v>630</c:v>
                </c:pt>
                <c:pt idx="30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7-47C5-9FA6-DE78768492D6}"/>
            </c:ext>
          </c:extLst>
        </c:ser>
        <c:ser>
          <c:idx val="2"/>
          <c:order val="1"/>
          <c:tx>
            <c:strRef>
              <c:f>SiartData!$L$7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numRef>
              <c:f>SiartData!$J$8:$J$38</c:f>
              <c:numCache>
                <c:formatCode>d\.m;@</c:formatCode>
                <c:ptCount val="31"/>
                <c:pt idx="0" formatCode="d\.m\.yy;@">
                  <c:v>43799</c:v>
                </c:pt>
                <c:pt idx="1">
                  <c:v>43806</c:v>
                </c:pt>
                <c:pt idx="2">
                  <c:v>43813</c:v>
                </c:pt>
                <c:pt idx="3">
                  <c:v>43820</c:v>
                </c:pt>
                <c:pt idx="4">
                  <c:v>43827</c:v>
                </c:pt>
                <c:pt idx="5" formatCode="d\.m\.yy;@">
                  <c:v>43834</c:v>
                </c:pt>
                <c:pt idx="6">
                  <c:v>43841</c:v>
                </c:pt>
                <c:pt idx="7">
                  <c:v>43848</c:v>
                </c:pt>
                <c:pt idx="8">
                  <c:v>43855</c:v>
                </c:pt>
                <c:pt idx="9">
                  <c:v>43862</c:v>
                </c:pt>
                <c:pt idx="10">
                  <c:v>43869</c:v>
                </c:pt>
                <c:pt idx="11">
                  <c:v>43876</c:v>
                </c:pt>
                <c:pt idx="12">
                  <c:v>43883</c:v>
                </c:pt>
                <c:pt idx="13">
                  <c:v>43890</c:v>
                </c:pt>
                <c:pt idx="14">
                  <c:v>43897</c:v>
                </c:pt>
                <c:pt idx="15">
                  <c:v>43904</c:v>
                </c:pt>
                <c:pt idx="16">
                  <c:v>43911</c:v>
                </c:pt>
                <c:pt idx="17">
                  <c:v>43918</c:v>
                </c:pt>
                <c:pt idx="18">
                  <c:v>43925</c:v>
                </c:pt>
                <c:pt idx="19">
                  <c:v>43932</c:v>
                </c:pt>
                <c:pt idx="20">
                  <c:v>43939</c:v>
                </c:pt>
                <c:pt idx="21">
                  <c:v>43946</c:v>
                </c:pt>
                <c:pt idx="22">
                  <c:v>43953</c:v>
                </c:pt>
                <c:pt idx="23">
                  <c:v>43960</c:v>
                </c:pt>
                <c:pt idx="24">
                  <c:v>43967</c:v>
                </c:pt>
                <c:pt idx="25">
                  <c:v>43974</c:v>
                </c:pt>
                <c:pt idx="26">
                  <c:v>43981</c:v>
                </c:pt>
                <c:pt idx="27">
                  <c:v>43988</c:v>
                </c:pt>
                <c:pt idx="28">
                  <c:v>43995</c:v>
                </c:pt>
                <c:pt idx="29">
                  <c:v>44002</c:v>
                </c:pt>
                <c:pt idx="30">
                  <c:v>44009</c:v>
                </c:pt>
              </c:numCache>
            </c:numRef>
          </c:cat>
          <c:val>
            <c:numRef>
              <c:f>SiartData!$L$8:$L$38</c:f>
              <c:numCache>
                <c:formatCode>#,##0</c:formatCode>
                <c:ptCount val="31"/>
                <c:pt idx="0">
                  <c:v>130</c:v>
                </c:pt>
                <c:pt idx="1">
                  <c:v>110</c:v>
                </c:pt>
                <c:pt idx="2">
                  <c:v>210</c:v>
                </c:pt>
                <c:pt idx="3">
                  <c:v>40</c:v>
                </c:pt>
                <c:pt idx="4">
                  <c:v>70</c:v>
                </c:pt>
                <c:pt idx="5">
                  <c:v>130</c:v>
                </c:pt>
                <c:pt idx="6">
                  <c:v>120</c:v>
                </c:pt>
                <c:pt idx="7">
                  <c:v>90</c:v>
                </c:pt>
                <c:pt idx="8">
                  <c:v>80</c:v>
                </c:pt>
                <c:pt idx="9">
                  <c:v>160</c:v>
                </c:pt>
                <c:pt idx="10">
                  <c:v>120</c:v>
                </c:pt>
                <c:pt idx="11">
                  <c:v>110</c:v>
                </c:pt>
                <c:pt idx="12">
                  <c:v>140</c:v>
                </c:pt>
                <c:pt idx="13">
                  <c:v>120</c:v>
                </c:pt>
                <c:pt idx="14">
                  <c:v>150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90</c:v>
                </c:pt>
                <c:pt idx="19">
                  <c:v>80</c:v>
                </c:pt>
                <c:pt idx="20">
                  <c:v>90</c:v>
                </c:pt>
                <c:pt idx="21">
                  <c:v>90</c:v>
                </c:pt>
                <c:pt idx="22">
                  <c:v>70</c:v>
                </c:pt>
                <c:pt idx="23">
                  <c:v>60</c:v>
                </c:pt>
                <c:pt idx="24">
                  <c:v>70</c:v>
                </c:pt>
                <c:pt idx="25">
                  <c:v>50</c:v>
                </c:pt>
                <c:pt idx="26">
                  <c:v>80</c:v>
                </c:pt>
                <c:pt idx="27">
                  <c:v>70</c:v>
                </c:pt>
                <c:pt idx="28">
                  <c:v>70</c:v>
                </c:pt>
                <c:pt idx="29">
                  <c:v>80</c:v>
                </c:pt>
                <c:pt idx="3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7-47C5-9FA6-DE7876849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6316104"/>
        <c:axId val="836316432"/>
      </c:barChart>
      <c:lineChart>
        <c:grouping val="standard"/>
        <c:varyColors val="0"/>
        <c:ser>
          <c:idx val="1"/>
          <c:order val="2"/>
          <c:tx>
            <c:strRef>
              <c:f>SiartData!$M$7</c:f>
              <c:strCache>
                <c:ptCount val="1"/>
                <c:pt idx="0">
                  <c:v>2019 Cyfartaledd gwerth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SiartData!$J$8:$J$38</c:f>
              <c:numCache>
                <c:formatCode>d\.m;@</c:formatCode>
                <c:ptCount val="31"/>
                <c:pt idx="0" formatCode="d\.m\.yy;@">
                  <c:v>43799</c:v>
                </c:pt>
                <c:pt idx="1">
                  <c:v>43806</c:v>
                </c:pt>
                <c:pt idx="2">
                  <c:v>43813</c:v>
                </c:pt>
                <c:pt idx="3">
                  <c:v>43820</c:v>
                </c:pt>
                <c:pt idx="4">
                  <c:v>43827</c:v>
                </c:pt>
                <c:pt idx="5" formatCode="d\.m\.yy;@">
                  <c:v>43834</c:v>
                </c:pt>
                <c:pt idx="6">
                  <c:v>43841</c:v>
                </c:pt>
                <c:pt idx="7">
                  <c:v>43848</c:v>
                </c:pt>
                <c:pt idx="8">
                  <c:v>43855</c:v>
                </c:pt>
                <c:pt idx="9">
                  <c:v>43862</c:v>
                </c:pt>
                <c:pt idx="10">
                  <c:v>43869</c:v>
                </c:pt>
                <c:pt idx="11">
                  <c:v>43876</c:v>
                </c:pt>
                <c:pt idx="12">
                  <c:v>43883</c:v>
                </c:pt>
                <c:pt idx="13">
                  <c:v>43890</c:v>
                </c:pt>
                <c:pt idx="14">
                  <c:v>43897</c:v>
                </c:pt>
                <c:pt idx="15">
                  <c:v>43904</c:v>
                </c:pt>
                <c:pt idx="16">
                  <c:v>43911</c:v>
                </c:pt>
                <c:pt idx="17">
                  <c:v>43918</c:v>
                </c:pt>
                <c:pt idx="18">
                  <c:v>43925</c:v>
                </c:pt>
                <c:pt idx="19">
                  <c:v>43932</c:v>
                </c:pt>
                <c:pt idx="20">
                  <c:v>43939</c:v>
                </c:pt>
                <c:pt idx="21">
                  <c:v>43946</c:v>
                </c:pt>
                <c:pt idx="22">
                  <c:v>43953</c:v>
                </c:pt>
                <c:pt idx="23">
                  <c:v>43960</c:v>
                </c:pt>
                <c:pt idx="24">
                  <c:v>43967</c:v>
                </c:pt>
                <c:pt idx="25">
                  <c:v>43974</c:v>
                </c:pt>
                <c:pt idx="26">
                  <c:v>43981</c:v>
                </c:pt>
                <c:pt idx="27">
                  <c:v>43988</c:v>
                </c:pt>
                <c:pt idx="28">
                  <c:v>43995</c:v>
                </c:pt>
                <c:pt idx="29">
                  <c:v>44002</c:v>
                </c:pt>
                <c:pt idx="30">
                  <c:v>44009</c:v>
                </c:pt>
              </c:numCache>
            </c:numRef>
          </c:cat>
          <c:val>
            <c:numRef>
              <c:f>SiartData!$M$8:$M$38</c:f>
              <c:numCache>
                <c:formatCode>#,##0</c:formatCode>
                <c:ptCount val="31"/>
                <c:pt idx="0">
                  <c:v>1190</c:v>
                </c:pt>
                <c:pt idx="1">
                  <c:v>1190</c:v>
                </c:pt>
                <c:pt idx="2">
                  <c:v>1190</c:v>
                </c:pt>
                <c:pt idx="3">
                  <c:v>1190</c:v>
                </c:pt>
                <c:pt idx="4">
                  <c:v>1190</c:v>
                </c:pt>
                <c:pt idx="5">
                  <c:v>1190</c:v>
                </c:pt>
                <c:pt idx="6">
                  <c:v>1190</c:v>
                </c:pt>
                <c:pt idx="7">
                  <c:v>1190</c:v>
                </c:pt>
                <c:pt idx="8">
                  <c:v>1190</c:v>
                </c:pt>
                <c:pt idx="9">
                  <c:v>1190</c:v>
                </c:pt>
                <c:pt idx="10">
                  <c:v>1190</c:v>
                </c:pt>
                <c:pt idx="11">
                  <c:v>1190</c:v>
                </c:pt>
                <c:pt idx="12">
                  <c:v>1190</c:v>
                </c:pt>
                <c:pt idx="13">
                  <c:v>1190</c:v>
                </c:pt>
                <c:pt idx="14">
                  <c:v>1190</c:v>
                </c:pt>
                <c:pt idx="15">
                  <c:v>1190</c:v>
                </c:pt>
                <c:pt idx="16">
                  <c:v>1190</c:v>
                </c:pt>
                <c:pt idx="17">
                  <c:v>1190</c:v>
                </c:pt>
                <c:pt idx="18">
                  <c:v>1190</c:v>
                </c:pt>
                <c:pt idx="19">
                  <c:v>1190</c:v>
                </c:pt>
                <c:pt idx="20">
                  <c:v>1190</c:v>
                </c:pt>
                <c:pt idx="21">
                  <c:v>1190</c:v>
                </c:pt>
                <c:pt idx="22">
                  <c:v>1190</c:v>
                </c:pt>
                <c:pt idx="23">
                  <c:v>1190</c:v>
                </c:pt>
                <c:pt idx="24">
                  <c:v>1190</c:v>
                </c:pt>
                <c:pt idx="25">
                  <c:v>1190</c:v>
                </c:pt>
                <c:pt idx="26">
                  <c:v>1190</c:v>
                </c:pt>
                <c:pt idx="27">
                  <c:v>1190</c:v>
                </c:pt>
                <c:pt idx="28">
                  <c:v>1190</c:v>
                </c:pt>
                <c:pt idx="29">
                  <c:v>1190</c:v>
                </c:pt>
                <c:pt idx="30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B7-47C5-9FA6-DE7876849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SiartData!$K$5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667951471101078"/>
              <c:y val="0.8318985126859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\.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34488771427842"/>
          <c:y val="0.13512424981964977"/>
          <c:w val="0.33262274254553126"/>
          <c:h val="0.1384549738300256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113500108512969"/>
          <c:y val="1.8545138888888885E-2"/>
          <c:w val="0.66082150907099724"/>
          <c:h val="0.8272263888888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SiartData!$K$319</c:f>
              <c:strCache>
                <c:ptCount val="1"/>
                <c:pt idx="0">
                  <c:v>Treth oedd yn ddyledus fesul trafodiad preswyl (£)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SiartData!$J$320:$J$341</c:f>
              <c:strCache>
                <c:ptCount val="22"/>
                <c:pt idx="0">
                  <c:v>Blaenau Gwent</c:v>
                </c:pt>
                <c:pt idx="1">
                  <c:v>Merthyr Tudful</c:v>
                </c:pt>
                <c:pt idx="2">
                  <c:v>Rhondda Cynon Taf</c:v>
                </c:pt>
                <c:pt idx="3">
                  <c:v>Castell-nedd Port Talbot</c:v>
                </c:pt>
                <c:pt idx="4">
                  <c:v>Caerffili</c:v>
                </c:pt>
                <c:pt idx="5">
                  <c:v>Tor-faen</c:v>
                </c:pt>
                <c:pt idx="6">
                  <c:v>Pen-y-bont ar Ogwr</c:v>
                </c:pt>
                <c:pt idx="7">
                  <c:v>Sir Ddinbych</c:v>
                </c:pt>
                <c:pt idx="8">
                  <c:v>Sir Gaerfyrddin</c:v>
                </c:pt>
                <c:pt idx="9">
                  <c:v>Sir y Fflint</c:v>
                </c:pt>
                <c:pt idx="10">
                  <c:v>Wrecsam</c:v>
                </c:pt>
                <c:pt idx="11">
                  <c:v>Casnewydd</c:v>
                </c:pt>
                <c:pt idx="12">
                  <c:v>Abertawe</c:v>
                </c:pt>
                <c:pt idx="13">
                  <c:v>Ceredigion</c:v>
                </c:pt>
                <c:pt idx="14">
                  <c:v>Conwy</c:v>
                </c:pt>
                <c:pt idx="15">
                  <c:v>Powys</c:v>
                </c:pt>
                <c:pt idx="16">
                  <c:v>Gwynedd</c:v>
                </c:pt>
                <c:pt idx="17">
                  <c:v>Sir Benfro</c:v>
                </c:pt>
                <c:pt idx="18">
                  <c:v>Ynys Môn</c:v>
                </c:pt>
                <c:pt idx="19">
                  <c:v>Caerdydd</c:v>
                </c:pt>
                <c:pt idx="20">
                  <c:v>Bro Morgannwg</c:v>
                </c:pt>
                <c:pt idx="21">
                  <c:v>Sir Fynwy</c:v>
                </c:pt>
              </c:strCache>
            </c:strRef>
          </c:cat>
          <c:val>
            <c:numRef>
              <c:f>SiartData!$K$320:$K$341</c:f>
              <c:numCache>
                <c:formatCode>#,##0</c:formatCode>
                <c:ptCount val="22"/>
                <c:pt idx="0">
                  <c:v>800</c:v>
                </c:pt>
                <c:pt idx="1">
                  <c:v>1180</c:v>
                </c:pt>
                <c:pt idx="2">
                  <c:v>1230</c:v>
                </c:pt>
                <c:pt idx="3">
                  <c:v>1260</c:v>
                </c:pt>
                <c:pt idx="4">
                  <c:v>1480</c:v>
                </c:pt>
                <c:pt idx="5">
                  <c:v>1780</c:v>
                </c:pt>
                <c:pt idx="6">
                  <c:v>2070</c:v>
                </c:pt>
                <c:pt idx="7">
                  <c:v>2200</c:v>
                </c:pt>
                <c:pt idx="8">
                  <c:v>2210</c:v>
                </c:pt>
                <c:pt idx="9">
                  <c:v>2260</c:v>
                </c:pt>
                <c:pt idx="10">
                  <c:v>2260</c:v>
                </c:pt>
                <c:pt idx="11">
                  <c:v>2690</c:v>
                </c:pt>
                <c:pt idx="12">
                  <c:v>3060</c:v>
                </c:pt>
                <c:pt idx="13">
                  <c:v>3160</c:v>
                </c:pt>
                <c:pt idx="14">
                  <c:v>3230</c:v>
                </c:pt>
                <c:pt idx="15">
                  <c:v>3460</c:v>
                </c:pt>
                <c:pt idx="16">
                  <c:v>3990</c:v>
                </c:pt>
                <c:pt idx="17">
                  <c:v>4000</c:v>
                </c:pt>
                <c:pt idx="18">
                  <c:v>4610</c:v>
                </c:pt>
                <c:pt idx="19">
                  <c:v>4720</c:v>
                </c:pt>
                <c:pt idx="20">
                  <c:v>5580</c:v>
                </c:pt>
                <c:pt idx="21">
                  <c:v>6770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7-4A85-97B4-AFB23F0710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7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strRef>
              <c:f>SiartData!$K$319</c:f>
              <c:strCache>
                <c:ptCount val="1"/>
                <c:pt idx="0">
                  <c:v>Treth oedd yn ddyledus fesul trafodiad preswyl (£)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1000"/>
      </c:valAx>
      <c:catAx>
        <c:axId val="77095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898163596711973"/>
          <c:y val="2.1484953703703704E-2"/>
          <c:w val="0.66082150907099724"/>
          <c:h val="0.82205879629629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SiartData!$K$348</c:f>
              <c:strCache>
                <c:ptCount val="1"/>
                <c:pt idx="0">
                  <c:v>Treth oedd yn ddyledus fesul trafodiad amhreswyl (£)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SiartData!$J$349:$J$370</c:f>
              <c:strCache>
                <c:ptCount val="22"/>
                <c:pt idx="0">
                  <c:v>Blaenau Gwent</c:v>
                </c:pt>
                <c:pt idx="1">
                  <c:v>Merthyr Tudful</c:v>
                </c:pt>
                <c:pt idx="2">
                  <c:v>Pen-y-bont ar Ogwr</c:v>
                </c:pt>
                <c:pt idx="3">
                  <c:v>Ynys Môn</c:v>
                </c:pt>
                <c:pt idx="4">
                  <c:v>Sir Benfro</c:v>
                </c:pt>
                <c:pt idx="5">
                  <c:v>Ceredigion</c:v>
                </c:pt>
                <c:pt idx="6">
                  <c:v>Sir Ddinbych</c:v>
                </c:pt>
                <c:pt idx="7">
                  <c:v>Castell-nedd Port Talbot</c:v>
                </c:pt>
                <c:pt idx="8">
                  <c:v>Gwynedd</c:v>
                </c:pt>
                <c:pt idx="9">
                  <c:v>Conwy</c:v>
                </c:pt>
                <c:pt idx="10">
                  <c:v>Sir Gaerfyrddin</c:v>
                </c:pt>
                <c:pt idx="11">
                  <c:v>Powys</c:v>
                </c:pt>
                <c:pt idx="12">
                  <c:v>Sir Fynwy</c:v>
                </c:pt>
                <c:pt idx="13">
                  <c:v>Sir y Fflint</c:v>
                </c:pt>
                <c:pt idx="14">
                  <c:v>Wrecsam</c:v>
                </c:pt>
                <c:pt idx="15">
                  <c:v>Tor-faen</c:v>
                </c:pt>
                <c:pt idx="16">
                  <c:v>Bro Morgannwg</c:v>
                </c:pt>
                <c:pt idx="17">
                  <c:v>Rhondda Cynon Taf</c:v>
                </c:pt>
                <c:pt idx="18">
                  <c:v>Casnewydd</c:v>
                </c:pt>
                <c:pt idx="19">
                  <c:v>Abertawe</c:v>
                </c:pt>
                <c:pt idx="20">
                  <c:v>Caerffili</c:v>
                </c:pt>
                <c:pt idx="21">
                  <c:v>Caerdydd</c:v>
                </c:pt>
              </c:strCache>
            </c:strRef>
          </c:cat>
          <c:val>
            <c:numRef>
              <c:f>SiartData!$K$349:$K$370</c:f>
              <c:numCache>
                <c:formatCode>#,##0</c:formatCode>
                <c:ptCount val="22"/>
                <c:pt idx="0">
                  <c:v>1260</c:v>
                </c:pt>
                <c:pt idx="1">
                  <c:v>3250</c:v>
                </c:pt>
                <c:pt idx="2">
                  <c:v>3620</c:v>
                </c:pt>
                <c:pt idx="3">
                  <c:v>3930</c:v>
                </c:pt>
                <c:pt idx="4">
                  <c:v>4200</c:v>
                </c:pt>
                <c:pt idx="5">
                  <c:v>4390</c:v>
                </c:pt>
                <c:pt idx="6">
                  <c:v>5320</c:v>
                </c:pt>
                <c:pt idx="7">
                  <c:v>5430</c:v>
                </c:pt>
                <c:pt idx="8">
                  <c:v>6600</c:v>
                </c:pt>
                <c:pt idx="9">
                  <c:v>6630</c:v>
                </c:pt>
                <c:pt idx="10">
                  <c:v>6760</c:v>
                </c:pt>
                <c:pt idx="11">
                  <c:v>8000</c:v>
                </c:pt>
                <c:pt idx="12">
                  <c:v>8320</c:v>
                </c:pt>
                <c:pt idx="13">
                  <c:v>9670</c:v>
                </c:pt>
                <c:pt idx="14">
                  <c:v>10650</c:v>
                </c:pt>
                <c:pt idx="15">
                  <c:v>12210</c:v>
                </c:pt>
                <c:pt idx="16">
                  <c:v>13380</c:v>
                </c:pt>
                <c:pt idx="17">
                  <c:v>14030</c:v>
                </c:pt>
                <c:pt idx="18">
                  <c:v>14430</c:v>
                </c:pt>
                <c:pt idx="19">
                  <c:v>17310</c:v>
                </c:pt>
                <c:pt idx="20">
                  <c:v>18580</c:v>
                </c:pt>
                <c:pt idx="21">
                  <c:v>29020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3-440B-BF7E-3B1BC62E8A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3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strRef>
              <c:f>SiartData!$K$348</c:f>
              <c:strCache>
                <c:ptCount val="1"/>
                <c:pt idx="0">
                  <c:v>Treth oedd yn ddyledus fesul trafodiad amhreswyl (£)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000"/>
      </c:valAx>
      <c:catAx>
        <c:axId val="77095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04159806091316"/>
          <c:y val="1.4203009259259259E-2"/>
          <c:w val="0.68422243728850873"/>
          <c:h val="0.8272263888888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SiartData!$K$377</c:f>
              <c:strCache>
                <c:ptCount val="1"/>
                <c:pt idx="0">
                  <c:v>Canran y trafodiadau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SiartData!$J$378:$J$399</c:f>
              <c:strCache>
                <c:ptCount val="22"/>
                <c:pt idx="0">
                  <c:v>Tor-faen</c:v>
                </c:pt>
                <c:pt idx="1">
                  <c:v>Sir y Fflint</c:v>
                </c:pt>
                <c:pt idx="2">
                  <c:v>Sir Fynwy</c:v>
                </c:pt>
                <c:pt idx="3">
                  <c:v>Bro Morgannwg</c:v>
                </c:pt>
                <c:pt idx="4">
                  <c:v>Caerffili</c:v>
                </c:pt>
                <c:pt idx="5">
                  <c:v>Pen-y-bont ar Ogwr</c:v>
                </c:pt>
                <c:pt idx="6">
                  <c:v>Powys</c:v>
                </c:pt>
                <c:pt idx="7">
                  <c:v>Wrecsam</c:v>
                </c:pt>
                <c:pt idx="8">
                  <c:v>Casnewydd</c:v>
                </c:pt>
                <c:pt idx="9">
                  <c:v>Sir Ddinbych</c:v>
                </c:pt>
                <c:pt idx="10">
                  <c:v>Sir Gaerfyrddin</c:v>
                </c:pt>
                <c:pt idx="11">
                  <c:v>Merthyr Tudful</c:v>
                </c:pt>
                <c:pt idx="12">
                  <c:v>Castell-nedd Port Talbot</c:v>
                </c:pt>
                <c:pt idx="13">
                  <c:v>Ceredigion</c:v>
                </c:pt>
                <c:pt idx="14">
                  <c:v>Rhondda Cynon Taf</c:v>
                </c:pt>
                <c:pt idx="15">
                  <c:v>Blaenau Gwent</c:v>
                </c:pt>
                <c:pt idx="16">
                  <c:v>Caerdydd</c:v>
                </c:pt>
                <c:pt idx="17">
                  <c:v>Conwy</c:v>
                </c:pt>
                <c:pt idx="18">
                  <c:v>Sir Benfro</c:v>
                </c:pt>
                <c:pt idx="19">
                  <c:v>Abertawe</c:v>
                </c:pt>
                <c:pt idx="20">
                  <c:v>Ynys Môn</c:v>
                </c:pt>
                <c:pt idx="21">
                  <c:v>Gwynedd</c:v>
                </c:pt>
              </c:strCache>
            </c:strRef>
          </c:cat>
          <c:val>
            <c:numRef>
              <c:f>SiartData!$K$378:$K$399</c:f>
              <c:numCache>
                <c:formatCode>0%</c:formatCode>
                <c:ptCount val="22"/>
                <c:pt idx="0">
                  <c:v>0.158</c:v>
                </c:pt>
                <c:pt idx="1">
                  <c:v>0.17199999999999999</c:v>
                </c:pt>
                <c:pt idx="2">
                  <c:v>0.188</c:v>
                </c:pt>
                <c:pt idx="3">
                  <c:v>0.20200000000000001</c:v>
                </c:pt>
                <c:pt idx="4">
                  <c:v>0.20799999999999999</c:v>
                </c:pt>
                <c:pt idx="5">
                  <c:v>0.20799999999999999</c:v>
                </c:pt>
                <c:pt idx="6">
                  <c:v>0.217</c:v>
                </c:pt>
                <c:pt idx="7">
                  <c:v>0.219</c:v>
                </c:pt>
                <c:pt idx="8">
                  <c:v>0.221</c:v>
                </c:pt>
                <c:pt idx="9">
                  <c:v>0.222</c:v>
                </c:pt>
                <c:pt idx="10">
                  <c:v>0.23499999999999999</c:v>
                </c:pt>
                <c:pt idx="11">
                  <c:v>0.24099999999999999</c:v>
                </c:pt>
                <c:pt idx="12">
                  <c:v>0.24199999999999999</c:v>
                </c:pt>
                <c:pt idx="13">
                  <c:v>0.248</c:v>
                </c:pt>
                <c:pt idx="14">
                  <c:v>0.25900000000000001</c:v>
                </c:pt>
                <c:pt idx="15">
                  <c:v>0.27</c:v>
                </c:pt>
                <c:pt idx="16">
                  <c:v>0.27100000000000002</c:v>
                </c:pt>
                <c:pt idx="17">
                  <c:v>0.28399999999999997</c:v>
                </c:pt>
                <c:pt idx="18">
                  <c:v>0.29299999999999998</c:v>
                </c:pt>
                <c:pt idx="19">
                  <c:v>0.30199999999999999</c:v>
                </c:pt>
                <c:pt idx="20">
                  <c:v>0.36</c:v>
                </c:pt>
                <c:pt idx="21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A-4DC8-9990-B56617ABBA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strRef>
              <c:f>SiartData!$K$377</c:f>
              <c:strCache>
                <c:ptCount val="1"/>
                <c:pt idx="0">
                  <c:v>Canran y trafodiadau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.000000000000001E-2"/>
      </c:valAx>
      <c:catAx>
        <c:axId val="77095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349276787526041"/>
          <c:y val="3.0304480996136824E-2"/>
          <c:w val="0.61524587701777034"/>
          <c:h val="0.817293055555555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SiartData!$K$406</c:f>
              <c:strCache>
                <c:ptCount val="1"/>
                <c:pt idx="0">
                  <c:v>Gwerth cyfartalog eiddo fesul trafodiad preswyl (£)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SiartData!$J$407:$J$428</c:f>
              <c:strCache>
                <c:ptCount val="22"/>
                <c:pt idx="0">
                  <c:v>Blaenau Gwent</c:v>
                </c:pt>
                <c:pt idx="1">
                  <c:v>Merthyr Tudful</c:v>
                </c:pt>
                <c:pt idx="2">
                  <c:v>Rhondda Cynon Taf</c:v>
                </c:pt>
                <c:pt idx="3">
                  <c:v>Castell-nedd Port Talbot</c:v>
                </c:pt>
                <c:pt idx="4">
                  <c:v>Caerffili</c:v>
                </c:pt>
                <c:pt idx="5">
                  <c:v>Sir Gaerfyrddin</c:v>
                </c:pt>
                <c:pt idx="6">
                  <c:v>Pen-y-bont ar Ogwr</c:v>
                </c:pt>
                <c:pt idx="7">
                  <c:v>Tor-faen</c:v>
                </c:pt>
                <c:pt idx="8">
                  <c:v>Abertawe</c:v>
                </c:pt>
                <c:pt idx="9">
                  <c:v>Wrecsam</c:v>
                </c:pt>
                <c:pt idx="10">
                  <c:v>Sir Ddinbych</c:v>
                </c:pt>
                <c:pt idx="11">
                  <c:v>Gwynedd</c:v>
                </c:pt>
                <c:pt idx="12">
                  <c:v>Sir y Fflint</c:v>
                </c:pt>
                <c:pt idx="13">
                  <c:v>Conwy</c:v>
                </c:pt>
                <c:pt idx="14">
                  <c:v>Casnewydd</c:v>
                </c:pt>
                <c:pt idx="15">
                  <c:v>Ceredigion</c:v>
                </c:pt>
                <c:pt idx="16">
                  <c:v>Ynys Môn</c:v>
                </c:pt>
                <c:pt idx="17">
                  <c:v>Sir Benfro</c:v>
                </c:pt>
                <c:pt idx="18">
                  <c:v>Powys</c:v>
                </c:pt>
                <c:pt idx="19">
                  <c:v>Caerdydd</c:v>
                </c:pt>
                <c:pt idx="20">
                  <c:v>Bro Morgannwg</c:v>
                </c:pt>
                <c:pt idx="21">
                  <c:v>Sir Fynwy</c:v>
                </c:pt>
              </c:strCache>
            </c:strRef>
          </c:cat>
          <c:val>
            <c:numRef>
              <c:f>SiartData!$K$407:$K$428</c:f>
              <c:numCache>
                <c:formatCode>#,##0</c:formatCode>
                <c:ptCount val="22"/>
                <c:pt idx="0">
                  <c:v>102200</c:v>
                </c:pt>
                <c:pt idx="1">
                  <c:v>123100</c:v>
                </c:pt>
                <c:pt idx="2">
                  <c:v>125600</c:v>
                </c:pt>
                <c:pt idx="3">
                  <c:v>129500</c:v>
                </c:pt>
                <c:pt idx="4">
                  <c:v>144600</c:v>
                </c:pt>
                <c:pt idx="5">
                  <c:v>165300</c:v>
                </c:pt>
                <c:pt idx="6">
                  <c:v>165500</c:v>
                </c:pt>
                <c:pt idx="7">
                  <c:v>168500</c:v>
                </c:pt>
                <c:pt idx="8">
                  <c:v>171700</c:v>
                </c:pt>
                <c:pt idx="9">
                  <c:v>172600</c:v>
                </c:pt>
                <c:pt idx="10">
                  <c:v>177600</c:v>
                </c:pt>
                <c:pt idx="11">
                  <c:v>183300</c:v>
                </c:pt>
                <c:pt idx="12">
                  <c:v>184600</c:v>
                </c:pt>
                <c:pt idx="13">
                  <c:v>187100</c:v>
                </c:pt>
                <c:pt idx="14">
                  <c:v>191200</c:v>
                </c:pt>
                <c:pt idx="15">
                  <c:v>195800</c:v>
                </c:pt>
                <c:pt idx="16">
                  <c:v>199500</c:v>
                </c:pt>
                <c:pt idx="17">
                  <c:v>199900</c:v>
                </c:pt>
                <c:pt idx="18">
                  <c:v>201400</c:v>
                </c:pt>
                <c:pt idx="19">
                  <c:v>226200</c:v>
                </c:pt>
                <c:pt idx="20">
                  <c:v>249900</c:v>
                </c:pt>
                <c:pt idx="21">
                  <c:v>282200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4-4006-B09D-17B5213712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strRef>
              <c:f>SiartData!$K$406</c:f>
              <c:strCache>
                <c:ptCount val="1"/>
                <c:pt idx="0">
                  <c:v>Gwerth cyfartalog eiddo fesul trafodiad preswyl (£)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49801122609"/>
          <c:y val="0.20118270463898583"/>
          <c:w val="0.84618773933046543"/>
          <c:h val="0.4996569749907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SiartData!$K$453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SiartData!$J$454:$J$463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SiartData!$K$454:$K$463</c:f>
              <c:numCache>
                <c:formatCode>#,##0</c:formatCode>
                <c:ptCount val="10"/>
                <c:pt idx="0">
                  <c:v>3.6</c:v>
                </c:pt>
                <c:pt idx="1">
                  <c:v>5.4</c:v>
                </c:pt>
                <c:pt idx="2">
                  <c:v>7.1</c:v>
                </c:pt>
                <c:pt idx="3">
                  <c:v>8</c:v>
                </c:pt>
                <c:pt idx="4">
                  <c:v>14.8</c:v>
                </c:pt>
                <c:pt idx="5">
                  <c:v>17.3</c:v>
                </c:pt>
                <c:pt idx="6">
                  <c:v>20.2</c:v>
                </c:pt>
                <c:pt idx="7">
                  <c:v>25.9</c:v>
                </c:pt>
                <c:pt idx="8">
                  <c:v>27.4</c:v>
                </c:pt>
                <c:pt idx="9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8-437F-A4CE-6D39E24D3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6316104"/>
        <c:axId val="836316432"/>
      </c:barChart>
      <c:barChart>
        <c:barDir val="col"/>
        <c:grouping val="clustered"/>
        <c:varyColors val="0"/>
        <c:ser>
          <c:idx val="1"/>
          <c:order val="1"/>
          <c:tx>
            <c:strRef>
              <c:f>SiartData!$L$453</c:f>
              <c:strCache>
                <c:ptCount val="1"/>
                <c:pt idx="0">
                  <c:v>o'r rhain: refeniw ychwanegol o’r gyfradd uwch ¹</c:v>
                </c:pt>
              </c:strCache>
            </c:strRef>
          </c:tx>
          <c:spPr>
            <a:pattFill prst="lgCheck">
              <a:fgClr>
                <a:srgbClr val="27226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SiartData!$J$454:$J$463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SiartData!$L$454:$L$463</c:f>
              <c:numCache>
                <c:formatCode>#,##0</c:formatCode>
                <c:ptCount val="10"/>
                <c:pt idx="0">
                  <c:v>3</c:v>
                </c:pt>
                <c:pt idx="1">
                  <c:v>3.9</c:v>
                </c:pt>
                <c:pt idx="2">
                  <c:v>4.7</c:v>
                </c:pt>
                <c:pt idx="3">
                  <c:v>4.7</c:v>
                </c:pt>
                <c:pt idx="4">
                  <c:v>6.8</c:v>
                </c:pt>
                <c:pt idx="5">
                  <c:v>7.7</c:v>
                </c:pt>
                <c:pt idx="6">
                  <c:v>7.8</c:v>
                </c:pt>
                <c:pt idx="7">
                  <c:v>8.5</c:v>
                </c:pt>
                <c:pt idx="8">
                  <c:v>8.1</c:v>
                </c:pt>
                <c:pt idx="9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8-437F-A4CE-6D39E24D3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023113544"/>
        <c:axId val="1023123712"/>
      </c:barChart>
      <c:lineChart>
        <c:grouping val="standard"/>
        <c:varyColors val="0"/>
        <c:ser>
          <c:idx val="2"/>
          <c:order val="2"/>
          <c:tx>
            <c:strRef>
              <c:f>SiartData!$M$453</c:f>
              <c:strCache>
                <c:ptCount val="1"/>
                <c:pt idx="0">
                  <c:v>Cyfartaledd ar gyfer preswyl</c:v>
                </c:pt>
              </c:strCache>
            </c:strRef>
          </c:tx>
          <c:spPr>
            <a:ln w="15875" cap="rnd">
              <a:solidFill>
                <a:srgbClr val="F8A500"/>
              </a:solidFill>
              <a:round/>
            </a:ln>
            <a:effectLst/>
          </c:spPr>
          <c:marker>
            <c:symbol val="none"/>
          </c:marker>
          <c:cat>
            <c:strRef>
              <c:f>SiartData!$J$454:$J$463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SiartData!$M$454:$M$463</c:f>
              <c:numCache>
                <c:formatCode>#,##0</c:formatCode>
                <c:ptCount val="10"/>
                <c:pt idx="0">
                  <c:v>16.3</c:v>
                </c:pt>
                <c:pt idx="1">
                  <c:v>16.3</c:v>
                </c:pt>
                <c:pt idx="2">
                  <c:v>16.3</c:v>
                </c:pt>
                <c:pt idx="3">
                  <c:v>16.3</c:v>
                </c:pt>
                <c:pt idx="4">
                  <c:v>16.3</c:v>
                </c:pt>
                <c:pt idx="5">
                  <c:v>16.3</c:v>
                </c:pt>
                <c:pt idx="6">
                  <c:v>16.3</c:v>
                </c:pt>
                <c:pt idx="7">
                  <c:v>16.3</c:v>
                </c:pt>
                <c:pt idx="8">
                  <c:v>16.3</c:v>
                </c:pt>
                <c:pt idx="9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58-437F-A4CE-6D39E24D377F}"/>
            </c:ext>
          </c:extLst>
        </c:ser>
        <c:ser>
          <c:idx val="3"/>
          <c:order val="3"/>
          <c:tx>
            <c:strRef>
              <c:f>SiartData!$N$453</c:f>
              <c:strCache>
                <c:ptCount val="1"/>
                <c:pt idx="0">
                  <c:v>Cyfartaledd ar gyfer refeniw ychwanegol o gyfraddau uwch preswyl ¹</c:v>
                </c:pt>
              </c:strCache>
            </c:strRef>
          </c:tx>
          <c:spPr>
            <a:ln w="15875" cap="rnd">
              <a:solidFill>
                <a:srgbClr val="F8A5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SiartData!$J$454:$J$463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SiartData!$N$454:$N$463</c:f>
              <c:numCache>
                <c:formatCode>#,##0</c:formatCode>
                <c:ptCount val="10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58-437F-A4CE-6D39E24D3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113544"/>
        <c:axId val="102312371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SiartData!$K$451</c:f>
              <c:strCache>
                <c:ptCount val="1"/>
                <c:pt idx="0">
                  <c:v>Degfed MALlC 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tickLblSkip val="1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valAx>
        <c:axId val="1023123712"/>
        <c:scaling>
          <c:orientation val="minMax"/>
          <c:max val="35"/>
        </c:scaling>
        <c:delete val="1"/>
        <c:axPos val="r"/>
        <c:numFmt formatCode="#,##0" sourceLinked="1"/>
        <c:majorTickMark val="out"/>
        <c:minorTickMark val="none"/>
        <c:tickLblPos val="nextTo"/>
        <c:crossAx val="1023113544"/>
        <c:crosses val="max"/>
        <c:crossBetween val="between"/>
      </c:valAx>
      <c:catAx>
        <c:axId val="1023113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312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767732135695875"/>
          <c:y val="8.9153056493203129E-3"/>
          <c:w val="0.80997671212607925"/>
          <c:h val="0.1860061199235147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8428380100148E-2"/>
          <c:y val="0.13844370573961276"/>
          <c:w val="0.89300202561184938"/>
          <c:h val="0.57275218933109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SiartData!$K$174</c:f>
              <c:strCache>
                <c:ptCount val="1"/>
                <c:pt idx="0">
                  <c:v>Nifer y trafodiadau (r) 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0555555555555554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B7-4F54-92A9-74AAC86AA0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SiartData!$J$175:$J$180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SiartData!$K$175:$K$180</c:f>
              <c:numCache>
                <c:formatCode>0%</c:formatCode>
                <c:ptCount val="6"/>
                <c:pt idx="0">
                  <c:v>0.61599999999999999</c:v>
                </c:pt>
                <c:pt idx="1">
                  <c:v>0.19</c:v>
                </c:pt>
                <c:pt idx="2">
                  <c:v>0.15</c:v>
                </c:pt>
                <c:pt idx="3">
                  <c:v>4.1000000000000002E-2</c:v>
                </c:pt>
                <c:pt idx="4" formatCode="0.0%">
                  <c:v>3.0000000000000001E-3</c:v>
                </c:pt>
                <c:pt idx="5" formatCode="0.0%">
                  <c:v>2.9999999999999997E-4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B7-4F54-92A9-74AAC86AA021}"/>
            </c:ext>
          </c:extLst>
        </c:ser>
        <c:ser>
          <c:idx val="1"/>
          <c:order val="1"/>
          <c:tx>
            <c:strRef>
              <c:f>SiartData!$L$174</c:f>
              <c:strCache>
                <c:ptCount val="1"/>
                <c:pt idx="0">
                  <c:v>Treth yn ddyledus (r) 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1.6740130023886947E-2"/>
                  <c:y val="4.1050097187643082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B7-4F54-92A9-74AAC86AA0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SiartData!$J$175:$J$180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SiartData!$L$175:$L$180</c:f>
              <c:numCache>
                <c:formatCode>0%</c:formatCode>
                <c:ptCount val="6"/>
                <c:pt idx="0">
                  <c:v>0.17199999999999999</c:v>
                </c:pt>
                <c:pt idx="1">
                  <c:v>0.14399999999999999</c:v>
                </c:pt>
                <c:pt idx="2">
                  <c:v>0.34300000000000003</c:v>
                </c:pt>
                <c:pt idx="3">
                  <c:v>0.27400000000000002</c:v>
                </c:pt>
                <c:pt idx="4">
                  <c:v>5.8999999999999997E-2</c:v>
                </c:pt>
                <c:pt idx="5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B7-4F54-92A9-74AAC86AA0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SiartData!$K$172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3904668455229019"/>
              <c:y val="0.87371708527755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9486646759227"/>
          <c:y val="0.1479951676334256"/>
          <c:w val="0.31813434620591446"/>
          <c:h val="0.1122473074978794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06296296296302E-2"/>
          <c:y val="0.1669412917390776"/>
          <c:w val="0.89886981481481476"/>
          <c:h val="0.60660458995759048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SiartData!$K$99</c:f>
              <c:strCache>
                <c:ptCount val="1"/>
                <c:pt idx="0">
                  <c:v>Dyddiad dod i rym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cat>
            <c:strRef>
              <c:f>SiartData!$J$100:$J$125</c:f>
              <c:strCache>
                <c:ptCount val="26"/>
                <c:pt idx="0">
                  <c:v>Ebr 18 </c:v>
                </c:pt>
                <c:pt idx="1">
                  <c:v>Mai 18 </c:v>
                </c:pt>
                <c:pt idx="2">
                  <c:v>Meh 18 </c:v>
                </c:pt>
                <c:pt idx="3">
                  <c:v>Gor 18 </c:v>
                </c:pt>
                <c:pt idx="4">
                  <c:v>Aws 18 </c:v>
                </c:pt>
                <c:pt idx="5">
                  <c:v>Med 18 </c:v>
                </c:pt>
                <c:pt idx="6">
                  <c:v>Hyd 18 </c:v>
                </c:pt>
                <c:pt idx="7">
                  <c:v>Tac 18 </c:v>
                </c:pt>
                <c:pt idx="8">
                  <c:v>Rha 18 </c:v>
                </c:pt>
                <c:pt idx="9">
                  <c:v>Ion 19 </c:v>
                </c:pt>
                <c:pt idx="10">
                  <c:v>Chw 19 </c:v>
                </c:pt>
                <c:pt idx="11">
                  <c:v>Maw 19 </c:v>
                </c:pt>
                <c:pt idx="12">
                  <c:v>Ebr 19 </c:v>
                </c:pt>
                <c:pt idx="13">
                  <c:v>Mai 19 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  <c:pt idx="23">
                  <c:v>Maw 20</c:v>
                </c:pt>
                <c:pt idx="24">
                  <c:v>Ebr 20</c:v>
                </c:pt>
                <c:pt idx="25">
                  <c:v>Mai 20</c:v>
                </c:pt>
              </c:strCache>
            </c:strRef>
          </c:cat>
          <c:val>
            <c:numRef>
              <c:f>SiartData!$K$100:$K$125</c:f>
              <c:numCache>
                <c:formatCode>#,##0</c:formatCode>
                <c:ptCount val="26"/>
                <c:pt idx="0">
                  <c:v>4380</c:v>
                </c:pt>
                <c:pt idx="1">
                  <c:v>4810</c:v>
                </c:pt>
                <c:pt idx="2">
                  <c:v>5460</c:v>
                </c:pt>
                <c:pt idx="3">
                  <c:v>5340</c:v>
                </c:pt>
                <c:pt idx="4">
                  <c:v>5990</c:v>
                </c:pt>
                <c:pt idx="5">
                  <c:v>5010</c:v>
                </c:pt>
                <c:pt idx="6">
                  <c:v>5650</c:v>
                </c:pt>
                <c:pt idx="7">
                  <c:v>6340</c:v>
                </c:pt>
                <c:pt idx="8">
                  <c:v>5460</c:v>
                </c:pt>
                <c:pt idx="9">
                  <c:v>4030</c:v>
                </c:pt>
                <c:pt idx="10">
                  <c:v>4320</c:v>
                </c:pt>
                <c:pt idx="11">
                  <c:v>5070</c:v>
                </c:pt>
                <c:pt idx="12">
                  <c:v>4550</c:v>
                </c:pt>
                <c:pt idx="13">
                  <c:v>5090</c:v>
                </c:pt>
                <c:pt idx="14">
                  <c:v>5120</c:v>
                </c:pt>
                <c:pt idx="15">
                  <c:v>5600</c:v>
                </c:pt>
                <c:pt idx="16">
                  <c:v>5740</c:v>
                </c:pt>
                <c:pt idx="17">
                  <c:v>5140</c:v>
                </c:pt>
                <c:pt idx="18">
                  <c:v>5590</c:v>
                </c:pt>
                <c:pt idx="19">
                  <c:v>5690</c:v>
                </c:pt>
                <c:pt idx="20">
                  <c:v>5410</c:v>
                </c:pt>
                <c:pt idx="21">
                  <c:v>4370</c:v>
                </c:pt>
                <c:pt idx="22">
                  <c:v>4360</c:v>
                </c:pt>
                <c:pt idx="23">
                  <c:v>4630</c:v>
                </c:pt>
                <c:pt idx="24">
                  <c:v>2100</c:v>
                </c:pt>
                <c:pt idx="25">
                  <c:v>2160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8F-4510-92C1-3C911E2AE9E0}"/>
            </c:ext>
          </c:extLst>
        </c:ser>
        <c:ser>
          <c:idx val="2"/>
          <c:order val="1"/>
          <c:tx>
            <c:strRef>
              <c:f>SiartData!$L$99</c:f>
              <c:strCache>
                <c:ptCount val="1"/>
                <c:pt idx="0">
                  <c:v>Dyddiad cyflwyno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cat>
            <c:strRef>
              <c:f>SiartData!$J$100:$J$125</c:f>
              <c:strCache>
                <c:ptCount val="26"/>
                <c:pt idx="0">
                  <c:v>Ebr 18 </c:v>
                </c:pt>
                <c:pt idx="1">
                  <c:v>Mai 18 </c:v>
                </c:pt>
                <c:pt idx="2">
                  <c:v>Meh 18 </c:v>
                </c:pt>
                <c:pt idx="3">
                  <c:v>Gor 18 </c:v>
                </c:pt>
                <c:pt idx="4">
                  <c:v>Aws 18 </c:v>
                </c:pt>
                <c:pt idx="5">
                  <c:v>Med 18 </c:v>
                </c:pt>
                <c:pt idx="6">
                  <c:v>Hyd 18 </c:v>
                </c:pt>
                <c:pt idx="7">
                  <c:v>Tac 18 </c:v>
                </c:pt>
                <c:pt idx="8">
                  <c:v>Rha 18 </c:v>
                </c:pt>
                <c:pt idx="9">
                  <c:v>Ion 19 </c:v>
                </c:pt>
                <c:pt idx="10">
                  <c:v>Chw 19 </c:v>
                </c:pt>
                <c:pt idx="11">
                  <c:v>Maw 19 </c:v>
                </c:pt>
                <c:pt idx="12">
                  <c:v>Ebr 19 </c:v>
                </c:pt>
                <c:pt idx="13">
                  <c:v>Mai 19 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  <c:pt idx="23">
                  <c:v>Maw 20</c:v>
                </c:pt>
                <c:pt idx="24">
                  <c:v>Ebr 20</c:v>
                </c:pt>
                <c:pt idx="25">
                  <c:v>Mai 20</c:v>
                </c:pt>
              </c:strCache>
            </c:strRef>
          </c:cat>
          <c:val>
            <c:numRef>
              <c:f>SiartData!$L$100:$L$125</c:f>
              <c:numCache>
                <c:formatCode>#,##0</c:formatCode>
                <c:ptCount val="26"/>
                <c:pt idx="0">
                  <c:v>3030</c:v>
                </c:pt>
                <c:pt idx="1">
                  <c:v>4860</c:v>
                </c:pt>
                <c:pt idx="2">
                  <c:v>4900</c:v>
                </c:pt>
                <c:pt idx="3">
                  <c:v>5650</c:v>
                </c:pt>
                <c:pt idx="4">
                  <c:v>5720</c:v>
                </c:pt>
                <c:pt idx="5">
                  <c:v>5140</c:v>
                </c:pt>
                <c:pt idx="6">
                  <c:v>5790</c:v>
                </c:pt>
                <c:pt idx="7">
                  <c:v>6060</c:v>
                </c:pt>
                <c:pt idx="8">
                  <c:v>5690</c:v>
                </c:pt>
                <c:pt idx="9">
                  <c:v>4580</c:v>
                </c:pt>
                <c:pt idx="10">
                  <c:v>4350</c:v>
                </c:pt>
                <c:pt idx="11">
                  <c:v>4650</c:v>
                </c:pt>
                <c:pt idx="12">
                  <c:v>4940</c:v>
                </c:pt>
                <c:pt idx="13">
                  <c:v>4730</c:v>
                </c:pt>
                <c:pt idx="14">
                  <c:v>4920</c:v>
                </c:pt>
                <c:pt idx="15">
                  <c:v>6040</c:v>
                </c:pt>
                <c:pt idx="16">
                  <c:v>5350</c:v>
                </c:pt>
                <c:pt idx="17">
                  <c:v>5310</c:v>
                </c:pt>
                <c:pt idx="18">
                  <c:v>5820</c:v>
                </c:pt>
                <c:pt idx="19">
                  <c:v>5360</c:v>
                </c:pt>
                <c:pt idx="20">
                  <c:v>5900</c:v>
                </c:pt>
                <c:pt idx="21">
                  <c:v>4150</c:v>
                </c:pt>
                <c:pt idx="22">
                  <c:v>4470</c:v>
                </c:pt>
                <c:pt idx="23">
                  <c:v>5060</c:v>
                </c:pt>
                <c:pt idx="24">
                  <c:v>2410</c:v>
                </c:pt>
                <c:pt idx="25">
                  <c:v>2050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F-4510-92C1-3C911E2AE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SiartData!$K$97</c:f>
              <c:strCache>
                <c:ptCount val="1"/>
                <c:pt idx="0">
                  <c:v>Mis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tickLblSkip val="2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027777777777779"/>
          <c:y val="1.8165304268846504E-2"/>
          <c:w val="0.27972222222222221"/>
          <c:h val="0.131985596487087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422552292920605E-2"/>
          <c:y val="0.21306550519474121"/>
          <c:w val="0.80515290888875679"/>
          <c:h val="0.59510567715702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SiartData!$K$285</c:f>
              <c:strCache>
                <c:ptCount val="1"/>
                <c:pt idx="0">
                  <c:v>Nifer yr ad-daliadau a gymeradwywyd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SiartData!$J$286:$J$293</c:f>
              <c:strCache>
                <c:ptCount val="8"/>
                <c:pt idx="0">
                  <c:v>Ebr - Meh 18</c:v>
                </c:pt>
                <c:pt idx="1">
                  <c:v>Gor - Med 18</c:v>
                </c:pt>
                <c:pt idx="2">
                  <c:v>Hyd - Rha 18</c:v>
                </c:pt>
                <c:pt idx="3">
                  <c:v>Ion - Maw 19</c:v>
                </c:pt>
                <c:pt idx="4">
                  <c:v>Ebr - Meh 19</c:v>
                </c:pt>
                <c:pt idx="5">
                  <c:v>Gor - Med 19</c:v>
                </c:pt>
                <c:pt idx="6">
                  <c:v>Hyd - Rha 19</c:v>
                </c:pt>
                <c:pt idx="7">
                  <c:v>Ion - Maw 20</c:v>
                </c:pt>
              </c:strCache>
            </c:strRef>
          </c:cat>
          <c:val>
            <c:numRef>
              <c:f>SiartData!$K$286:$K$293</c:f>
              <c:numCache>
                <c:formatCode>0</c:formatCode>
                <c:ptCount val="8"/>
                <c:pt idx="0">
                  <c:v>20</c:v>
                </c:pt>
                <c:pt idx="1">
                  <c:v>120</c:v>
                </c:pt>
                <c:pt idx="2">
                  <c:v>230</c:v>
                </c:pt>
                <c:pt idx="3">
                  <c:v>290</c:v>
                </c:pt>
                <c:pt idx="4">
                  <c:v>290</c:v>
                </c:pt>
                <c:pt idx="5">
                  <c:v>390</c:v>
                </c:pt>
                <c:pt idx="6">
                  <c:v>330</c:v>
                </c:pt>
                <c:pt idx="7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3-4976-BD2F-84738C765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lineChart>
        <c:grouping val="standard"/>
        <c:varyColors val="0"/>
        <c:ser>
          <c:idx val="1"/>
          <c:order val="1"/>
          <c:tx>
            <c:strRef>
              <c:f>SiartData!$L$285</c:f>
              <c:strCache>
                <c:ptCount val="1"/>
                <c:pt idx="0">
                  <c:v>Gwerth yr ad-daliadau a gymeradwywyd (£ miliwn)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SiartData!$J$286:$J$293</c:f>
              <c:strCache>
                <c:ptCount val="8"/>
                <c:pt idx="0">
                  <c:v>Ebr - Meh 18</c:v>
                </c:pt>
                <c:pt idx="1">
                  <c:v>Gor - Med 18</c:v>
                </c:pt>
                <c:pt idx="2">
                  <c:v>Hyd - Rha 18</c:v>
                </c:pt>
                <c:pt idx="3">
                  <c:v>Ion - Maw 19</c:v>
                </c:pt>
                <c:pt idx="4">
                  <c:v>Ebr - Meh 19</c:v>
                </c:pt>
                <c:pt idx="5">
                  <c:v>Gor - Med 19</c:v>
                </c:pt>
                <c:pt idx="6">
                  <c:v>Hyd - Rha 19</c:v>
                </c:pt>
                <c:pt idx="7">
                  <c:v>Ion - Maw 20</c:v>
                </c:pt>
              </c:strCache>
            </c:strRef>
          </c:cat>
          <c:val>
            <c:numRef>
              <c:f>SiartData!$L$286:$L$293</c:f>
              <c:numCache>
                <c:formatCode>0.0</c:formatCode>
                <c:ptCount val="8"/>
                <c:pt idx="0">
                  <c:v>0.1</c:v>
                </c:pt>
                <c:pt idx="1">
                  <c:v>0.9</c:v>
                </c:pt>
                <c:pt idx="2">
                  <c:v>1.8</c:v>
                </c:pt>
                <c:pt idx="3">
                  <c:v>2.2000000000000002</c:v>
                </c:pt>
                <c:pt idx="4">
                  <c:v>2.1</c:v>
                </c:pt>
                <c:pt idx="5">
                  <c:v>3.1</c:v>
                </c:pt>
                <c:pt idx="6">
                  <c:v>2.4</c:v>
                </c:pt>
                <c:pt idx="7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3-4976-BD2F-84738C76597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9410832"/>
        <c:axId val="449405256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629DF4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SiartData!$K$282</c:f>
              <c:strCache>
                <c:ptCount val="1"/>
                <c:pt idx="0">
                  <c:v>Chwarter y cymeradwywyd yr ad-daliad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valAx>
        <c:axId val="44940525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27226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9410832"/>
        <c:crosses val="max"/>
        <c:crossBetween val="between"/>
      </c:valAx>
      <c:catAx>
        <c:axId val="44941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405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69782396690368E-2"/>
          <c:y val="0.1520856605126959"/>
          <c:w val="0.89725186500281351"/>
          <c:h val="0.3917348907545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SiartData!$L$256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SiartData!$J$257:$J$264</c:f>
              <c:strCache>
                <c:ptCount val="8"/>
                <c:pt idx="0">
                  <c:v>Rhyddhad grŵp</c:v>
                </c:pt>
                <c:pt idx="1">
                  <c:v>Rhyddhad i elusennau</c:v>
                </c:pt>
                <c:pt idx="2">
                  <c:v>Rhyddhad anheddau lluosog</c:v>
                </c:pt>
                <c:pt idx="3">
                  <c:v>Rhyddhad tai cymdeithasol</c:v>
                </c:pt>
                <c:pt idx="4">
                  <c:v>Pob rhyddhad arall</c:v>
                </c:pt>
                <c:pt idx="5">
                  <c:v>Cyfanswm</c:v>
                </c:pt>
                <c:pt idx="7">
                  <c:v>Rhyddhadau heb unrhyw effaith ar y dreth oedd yn ddyledus</c:v>
                </c:pt>
              </c:strCache>
            </c:strRef>
          </c:cat>
          <c:val>
            <c:numRef>
              <c:f>SiartData!$L$257:$L$264</c:f>
              <c:numCache>
                <c:formatCode>#,##0</c:formatCode>
                <c:ptCount val="8"/>
                <c:pt idx="0">
                  <c:v>70</c:v>
                </c:pt>
                <c:pt idx="1">
                  <c:v>350</c:v>
                </c:pt>
                <c:pt idx="2">
                  <c:v>150</c:v>
                </c:pt>
                <c:pt idx="3">
                  <c:v>150</c:v>
                </c:pt>
                <c:pt idx="4">
                  <c:v>440</c:v>
                </c:pt>
                <c:pt idx="5">
                  <c:v>1150</c:v>
                </c:pt>
                <c:pt idx="7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9-49DD-ABD1-5B60A0ABE86B}"/>
            </c:ext>
          </c:extLst>
        </c:ser>
        <c:ser>
          <c:idx val="1"/>
          <c:order val="1"/>
          <c:tx>
            <c:strRef>
              <c:f>SiartData!$M$256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SiartData!$J$257:$J$264</c:f>
              <c:strCache>
                <c:ptCount val="8"/>
                <c:pt idx="0">
                  <c:v>Rhyddhad grŵp</c:v>
                </c:pt>
                <c:pt idx="1">
                  <c:v>Rhyddhad i elusennau</c:v>
                </c:pt>
                <c:pt idx="2">
                  <c:v>Rhyddhad anheddau lluosog</c:v>
                </c:pt>
                <c:pt idx="3">
                  <c:v>Rhyddhad tai cymdeithasol</c:v>
                </c:pt>
                <c:pt idx="4">
                  <c:v>Pob rhyddhad arall</c:v>
                </c:pt>
                <c:pt idx="5">
                  <c:v>Cyfanswm</c:v>
                </c:pt>
                <c:pt idx="7">
                  <c:v>Rhyddhadau heb unrhyw effaith ar y dreth oedd yn ddyledus</c:v>
                </c:pt>
              </c:strCache>
            </c:strRef>
          </c:cat>
          <c:val>
            <c:numRef>
              <c:f>SiartData!$M$257:$M$264</c:f>
              <c:numCache>
                <c:formatCode>#,##0</c:formatCode>
                <c:ptCount val="8"/>
                <c:pt idx="0">
                  <c:v>140</c:v>
                </c:pt>
                <c:pt idx="1">
                  <c:v>120</c:v>
                </c:pt>
                <c:pt idx="2">
                  <c:v>10</c:v>
                </c:pt>
                <c:pt idx="3">
                  <c:v>30</c:v>
                </c:pt>
                <c:pt idx="4">
                  <c:v>60</c:v>
                </c:pt>
                <c:pt idx="5">
                  <c:v>360</c:v>
                </c:pt>
                <c:pt idx="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9-49DD-ABD1-5B60A0ABE8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SiartData!$K$254</c:f>
              <c:strCache>
                <c:ptCount val="1"/>
                <c:pt idx="0">
                  <c:v>Math o ryddhad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7613134283358642"/>
          <c:y val="1.0335917312661499E-2"/>
          <c:w val="0.20458045396478908"/>
          <c:h val="0.1173761053451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58322072057438E-2"/>
          <c:y val="0.15298781145507495"/>
          <c:w val="0.9334621503241558"/>
          <c:h val="0.45134744520571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SiartData!$L$271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SiartData!$J$272:$J$277</c:f>
              <c:strCache>
                <c:ptCount val="6"/>
                <c:pt idx="0">
                  <c:v>Rhyddhad grŵp</c:v>
                </c:pt>
                <c:pt idx="1">
                  <c:v>Rhyddhad i elusennau</c:v>
                </c:pt>
                <c:pt idx="2">
                  <c:v>Rhyddhad anheddau lluosog</c:v>
                </c:pt>
                <c:pt idx="3">
                  <c:v>Rhyddhad tai cymdeithasol</c:v>
                </c:pt>
                <c:pt idx="4">
                  <c:v>Pob rhyddhad arall</c:v>
                </c:pt>
                <c:pt idx="5">
                  <c:v>Cyfanswm</c:v>
                </c:pt>
              </c:strCache>
            </c:strRef>
          </c:cat>
          <c:val>
            <c:numRef>
              <c:f>SiartData!$L$272:$L$277</c:f>
              <c:numCache>
                <c:formatCode>#,##0.0</c:formatCode>
                <c:ptCount val="6"/>
                <c:pt idx="0">
                  <c:v>1.1000000000000001</c:v>
                </c:pt>
                <c:pt idx="1">
                  <c:v>3.1</c:v>
                </c:pt>
                <c:pt idx="2">
                  <c:v>2.6</c:v>
                </c:pt>
                <c:pt idx="3">
                  <c:v>2.2000000000000002</c:v>
                </c:pt>
                <c:pt idx="4">
                  <c:v>8.9</c:v>
                </c:pt>
                <c:pt idx="5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4-45D6-A769-FBB04EBF762E}"/>
            </c:ext>
          </c:extLst>
        </c:ser>
        <c:ser>
          <c:idx val="1"/>
          <c:order val="1"/>
          <c:tx>
            <c:strRef>
              <c:f>SiartData!$M$271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SiartData!$J$272:$J$277</c:f>
              <c:strCache>
                <c:ptCount val="6"/>
                <c:pt idx="0">
                  <c:v>Rhyddhad grŵp</c:v>
                </c:pt>
                <c:pt idx="1">
                  <c:v>Rhyddhad i elusennau</c:v>
                </c:pt>
                <c:pt idx="2">
                  <c:v>Rhyddhad anheddau lluosog</c:v>
                </c:pt>
                <c:pt idx="3">
                  <c:v>Rhyddhad tai cymdeithasol</c:v>
                </c:pt>
                <c:pt idx="4">
                  <c:v>Pob rhyddhad arall</c:v>
                </c:pt>
                <c:pt idx="5">
                  <c:v>Cyfanswm</c:v>
                </c:pt>
              </c:strCache>
            </c:strRef>
          </c:cat>
          <c:val>
            <c:numRef>
              <c:f>SiartData!$M$272:$M$277</c:f>
              <c:numCache>
                <c:formatCode>#,##0.0</c:formatCode>
                <c:ptCount val="6"/>
                <c:pt idx="0">
                  <c:v>24.8</c:v>
                </c:pt>
                <c:pt idx="1">
                  <c:v>3.9</c:v>
                </c:pt>
                <c:pt idx="2">
                  <c:v>0.3</c:v>
                </c:pt>
                <c:pt idx="3">
                  <c:v>1.2</c:v>
                </c:pt>
                <c:pt idx="4">
                  <c:v>2.9</c:v>
                </c:pt>
                <c:pt idx="5">
                  <c:v>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E4-45D6-A769-FBB04EBF7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SiartData!$K$269</c:f>
              <c:strCache>
                <c:ptCount val="1"/>
                <c:pt idx="0">
                  <c:v>Math o ryddhad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670027567306365"/>
          <c:y val="1.3925148489231036E-2"/>
          <c:w val="0.21401152112531197"/>
          <c:h val="0.11099881350447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49801122609"/>
          <c:y val="0.16998480911331915"/>
          <c:w val="0.84618773933046543"/>
          <c:h val="0.62280437109425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SiartData!$K$472</c:f>
              <c:strCache>
                <c:ptCount val="1"/>
                <c:pt idx="0">
                  <c:v>Canran y trafodiadau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strRef>
              <c:f>SiartData!$J$473:$J$482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SiartData!$K$473:$K$482</c:f>
              <c:numCache>
                <c:formatCode>0%</c:formatCode>
                <c:ptCount val="10"/>
                <c:pt idx="0">
                  <c:v>0.32300000000000001</c:v>
                </c:pt>
                <c:pt idx="1">
                  <c:v>0.29199999999999998</c:v>
                </c:pt>
                <c:pt idx="2">
                  <c:v>0.26800000000000002</c:v>
                </c:pt>
                <c:pt idx="3">
                  <c:v>0.24099999999999999</c:v>
                </c:pt>
                <c:pt idx="4">
                  <c:v>0.26</c:v>
                </c:pt>
                <c:pt idx="5">
                  <c:v>0.255</c:v>
                </c:pt>
                <c:pt idx="6">
                  <c:v>0.246</c:v>
                </c:pt>
                <c:pt idx="7">
                  <c:v>0.222</c:v>
                </c:pt>
                <c:pt idx="8">
                  <c:v>0.21</c:v>
                </c:pt>
                <c:pt idx="9">
                  <c:v>0.186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B-4DD0-BAE6-1081E2629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6316104"/>
        <c:axId val="836316432"/>
      </c:barChart>
      <c:lineChart>
        <c:grouping val="standard"/>
        <c:varyColors val="0"/>
        <c:ser>
          <c:idx val="1"/>
          <c:order val="1"/>
          <c:tx>
            <c:strRef>
              <c:f>SiartData!$L$472</c:f>
              <c:strCache>
                <c:ptCount val="1"/>
                <c:pt idx="0">
                  <c:v>Cyfartaledd ar gyfer cyfraddau uwch preswyl </c:v>
                </c:pt>
              </c:strCache>
            </c:strRef>
          </c:tx>
          <c:spPr>
            <a:ln w="15875" cap="rnd">
              <a:solidFill>
                <a:srgbClr val="F8A500"/>
              </a:solidFill>
              <a:round/>
            </a:ln>
            <a:effectLst/>
          </c:spPr>
          <c:marker>
            <c:symbol val="none"/>
          </c:marker>
          <c:cat>
            <c:strRef>
              <c:f>SiartData!$J$473:$J$482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SiartData!$L$473:$L$482</c:f>
              <c:numCache>
                <c:formatCode>0%</c:formatCode>
                <c:ptCount val="10"/>
                <c:pt idx="0">
                  <c:v>0.245</c:v>
                </c:pt>
                <c:pt idx="1">
                  <c:v>0.245</c:v>
                </c:pt>
                <c:pt idx="2">
                  <c:v>0.245</c:v>
                </c:pt>
                <c:pt idx="3">
                  <c:v>0.245</c:v>
                </c:pt>
                <c:pt idx="4">
                  <c:v>0.245</c:v>
                </c:pt>
                <c:pt idx="5">
                  <c:v>0.245</c:v>
                </c:pt>
                <c:pt idx="6">
                  <c:v>0.245</c:v>
                </c:pt>
                <c:pt idx="7">
                  <c:v>0.245</c:v>
                </c:pt>
                <c:pt idx="8">
                  <c:v>0.245</c:v>
                </c:pt>
                <c:pt idx="9">
                  <c:v>0.245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B-4DD0-BAE6-1081E2629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SiartData!$K$470</c:f>
              <c:strCache>
                <c:ptCount val="1"/>
                <c:pt idx="0">
                  <c:v>Degfed MALlC 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tickLblSkip val="1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94112399305967E-2"/>
          <c:y val="0.21090977690288715"/>
          <c:w val="0.83710643799212969"/>
          <c:h val="0.60166699475065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SiartData!$K$435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SiartData!$J$436:$J$445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SiartData!$K$436:$K$445</c:f>
              <c:numCache>
                <c:formatCode>#,##0</c:formatCode>
                <c:ptCount val="10"/>
                <c:pt idx="0">
                  <c:v>3320</c:v>
                </c:pt>
                <c:pt idx="1">
                  <c:v>4400</c:v>
                </c:pt>
                <c:pt idx="2">
                  <c:v>5060</c:v>
                </c:pt>
                <c:pt idx="3">
                  <c:v>5510</c:v>
                </c:pt>
                <c:pt idx="4">
                  <c:v>5980</c:v>
                </c:pt>
                <c:pt idx="5">
                  <c:v>5940</c:v>
                </c:pt>
                <c:pt idx="6">
                  <c:v>6010</c:v>
                </c:pt>
                <c:pt idx="7">
                  <c:v>6200</c:v>
                </c:pt>
                <c:pt idx="8">
                  <c:v>6400</c:v>
                </c:pt>
                <c:pt idx="9">
                  <c:v>5610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3-4FFA-A7F1-27F0F4C05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6316104"/>
        <c:axId val="836316432"/>
      </c:barChart>
      <c:barChart>
        <c:barDir val="col"/>
        <c:grouping val="clustered"/>
        <c:varyColors val="0"/>
        <c:ser>
          <c:idx val="1"/>
          <c:order val="1"/>
          <c:tx>
            <c:strRef>
              <c:f>SiartData!$L$435</c:f>
              <c:strCache>
                <c:ptCount val="1"/>
                <c:pt idx="0">
                  <c:v>o'r rhain: cyfraddau uwch preswyl</c:v>
                </c:pt>
              </c:strCache>
            </c:strRef>
          </c:tx>
          <c:spPr>
            <a:pattFill prst="lgCheck">
              <a:fgClr>
                <a:srgbClr val="27226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1 
(most deprived)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
(least deprived)</c:v>
              </c:pt>
            </c:strLit>
          </c:cat>
          <c:val>
            <c:numRef>
              <c:f>SiartData!$L$436:$L$445</c:f>
              <c:numCache>
                <c:formatCode>#,##0</c:formatCode>
                <c:ptCount val="10"/>
                <c:pt idx="0">
                  <c:v>1070</c:v>
                </c:pt>
                <c:pt idx="1">
                  <c:v>1280</c:v>
                </c:pt>
                <c:pt idx="2">
                  <c:v>1360</c:v>
                </c:pt>
                <c:pt idx="3">
                  <c:v>1330</c:v>
                </c:pt>
                <c:pt idx="4">
                  <c:v>1550</c:v>
                </c:pt>
                <c:pt idx="5">
                  <c:v>1520</c:v>
                </c:pt>
                <c:pt idx="6">
                  <c:v>1480</c:v>
                </c:pt>
                <c:pt idx="7">
                  <c:v>1380</c:v>
                </c:pt>
                <c:pt idx="8">
                  <c:v>1340</c:v>
                </c:pt>
                <c:pt idx="9">
                  <c:v>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3-4FFA-A7F1-27F0F4C05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023113544"/>
        <c:axId val="1023123712"/>
      </c:barChart>
      <c:lineChart>
        <c:grouping val="standard"/>
        <c:varyColors val="0"/>
        <c:ser>
          <c:idx val="2"/>
          <c:order val="2"/>
          <c:tx>
            <c:strRef>
              <c:f>SiartData!$M$435</c:f>
              <c:strCache>
                <c:ptCount val="1"/>
                <c:pt idx="0">
                  <c:v>Cyfartaledd ar gyfer preswyl</c:v>
                </c:pt>
              </c:strCache>
            </c:strRef>
          </c:tx>
          <c:spPr>
            <a:ln w="15875" cap="rnd">
              <a:solidFill>
                <a:srgbClr val="F8A500"/>
              </a:solidFill>
              <a:round/>
            </a:ln>
            <a:effectLst/>
          </c:spPr>
          <c:marker>
            <c:symbol val="none"/>
          </c:marker>
          <c:cat>
            <c:strLit>
              <c:ptCount val="10"/>
              <c:pt idx="0">
                <c:v>1 
(most deprived)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
(least deprived)</c:v>
              </c:pt>
            </c:strLit>
          </c:cat>
          <c:val>
            <c:numRef>
              <c:f>SiartData!$M$436:$M$445</c:f>
              <c:numCache>
                <c:formatCode>#,##0</c:formatCode>
                <c:ptCount val="10"/>
                <c:pt idx="0">
                  <c:v>5440</c:v>
                </c:pt>
                <c:pt idx="1">
                  <c:v>5440</c:v>
                </c:pt>
                <c:pt idx="2">
                  <c:v>5440</c:v>
                </c:pt>
                <c:pt idx="3">
                  <c:v>5440</c:v>
                </c:pt>
                <c:pt idx="4">
                  <c:v>5440</c:v>
                </c:pt>
                <c:pt idx="5">
                  <c:v>5440</c:v>
                </c:pt>
                <c:pt idx="6">
                  <c:v>5440</c:v>
                </c:pt>
                <c:pt idx="7">
                  <c:v>5440</c:v>
                </c:pt>
                <c:pt idx="8">
                  <c:v>5440</c:v>
                </c:pt>
                <c:pt idx="9">
                  <c:v>5440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B3-4FFA-A7F1-27F0F4C05594}"/>
            </c:ext>
          </c:extLst>
        </c:ser>
        <c:ser>
          <c:idx val="3"/>
          <c:order val="3"/>
          <c:tx>
            <c:strRef>
              <c:f>SiartData!$N$435</c:f>
              <c:strCache>
                <c:ptCount val="1"/>
                <c:pt idx="0">
                  <c:v>Cyfartaledd ar gyfer cyfraddau uwch preswyl </c:v>
                </c:pt>
              </c:strCache>
            </c:strRef>
          </c:tx>
          <c:spPr>
            <a:ln w="15875" cap="rnd">
              <a:solidFill>
                <a:srgbClr val="F8A5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0"/>
              <c:pt idx="0">
                <c:v>1 
(most deprived)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
(least deprived)</c:v>
              </c:pt>
            </c:strLit>
          </c:cat>
          <c:val>
            <c:numRef>
              <c:f>SiartData!$N$436:$N$445</c:f>
              <c:numCache>
                <c:formatCode>#,##0</c:formatCode>
                <c:ptCount val="10"/>
                <c:pt idx="0">
                  <c:v>1340</c:v>
                </c:pt>
                <c:pt idx="1">
                  <c:v>1340</c:v>
                </c:pt>
                <c:pt idx="2">
                  <c:v>1340</c:v>
                </c:pt>
                <c:pt idx="3">
                  <c:v>1340</c:v>
                </c:pt>
                <c:pt idx="4">
                  <c:v>1340</c:v>
                </c:pt>
                <c:pt idx="5">
                  <c:v>1340</c:v>
                </c:pt>
                <c:pt idx="6">
                  <c:v>1340</c:v>
                </c:pt>
                <c:pt idx="7">
                  <c:v>1340</c:v>
                </c:pt>
                <c:pt idx="8">
                  <c:v>1340</c:v>
                </c:pt>
                <c:pt idx="9">
                  <c:v>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B3-4FFA-A7F1-27F0F4C05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113544"/>
        <c:axId val="102312371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SiartData!$K$433</c:f>
              <c:strCache>
                <c:ptCount val="1"/>
                <c:pt idx="0">
                  <c:v>Degfed MALlC 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tickLblSkip val="1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valAx>
        <c:axId val="1023123712"/>
        <c:scaling>
          <c:orientation val="minMax"/>
          <c:max val="7000"/>
        </c:scaling>
        <c:delete val="1"/>
        <c:axPos val="r"/>
        <c:numFmt formatCode="#,##0" sourceLinked="1"/>
        <c:majorTickMark val="out"/>
        <c:minorTickMark val="none"/>
        <c:tickLblPos val="nextTo"/>
        <c:crossAx val="1023113544"/>
        <c:crosses val="max"/>
        <c:crossBetween val="between"/>
      </c:valAx>
      <c:catAx>
        <c:axId val="1023113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312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708409724086044"/>
          <c:y val="1.7830611298640626E-2"/>
          <c:w val="0.57291590275913951"/>
          <c:h val="0.1835790682414698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13767574989699E-2"/>
          <c:y val="0.16591249817350329"/>
          <c:w val="0.92323098380025703"/>
          <c:h val="0.62663077266001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SiartData!$K$131</c:f>
              <c:strCache>
                <c:ptCount val="1"/>
                <c:pt idx="0">
                  <c:v>Dyddiad dod i rym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8EE-4238-97BB-561712127C00}"/>
                </c:ext>
              </c:extLst>
            </c:dLbl>
            <c:dLbl>
              <c:idx val="6"/>
              <c:layout>
                <c:manualLayout>
                  <c:x val="-9.3016732208673156E-3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E-4238-97BB-561712127C0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SiartData!$J$132:$J$138</c:f>
              <c:strCache>
                <c:ptCount val="7"/>
                <c:pt idx="0">
                  <c:v>Dydd Llun</c:v>
                </c:pt>
                <c:pt idx="1">
                  <c:v>Dydd Mawrth</c:v>
                </c:pt>
                <c:pt idx="2">
                  <c:v>Dydd Mercher</c:v>
                </c:pt>
                <c:pt idx="3">
                  <c:v>Dydd Iau</c:v>
                </c:pt>
                <c:pt idx="4">
                  <c:v>Dydd Gwener</c:v>
                </c:pt>
                <c:pt idx="5">
                  <c:v>Dydd Sadwrn</c:v>
                </c:pt>
                <c:pt idx="6">
                  <c:v>Dydd Sul</c:v>
                </c:pt>
              </c:strCache>
            </c:strRef>
          </c:cat>
          <c:val>
            <c:numRef>
              <c:f>SiartData!$K$132:$K$138</c:f>
              <c:numCache>
                <c:formatCode>0%</c:formatCode>
                <c:ptCount val="7"/>
                <c:pt idx="0">
                  <c:v>0.129</c:v>
                </c:pt>
                <c:pt idx="1">
                  <c:v>0.10299999999999999</c:v>
                </c:pt>
                <c:pt idx="2">
                  <c:v>0.125</c:v>
                </c:pt>
                <c:pt idx="3">
                  <c:v>0.157</c:v>
                </c:pt>
                <c:pt idx="4">
                  <c:v>0.48399999999999999</c:v>
                </c:pt>
                <c:pt idx="5">
                  <c:v>1E-3</c:v>
                </c:pt>
                <c:pt idx="6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EE-4238-97BB-561712127C00}"/>
            </c:ext>
          </c:extLst>
        </c:ser>
        <c:ser>
          <c:idx val="1"/>
          <c:order val="1"/>
          <c:tx>
            <c:strRef>
              <c:f>SiartData!$L$131</c:f>
              <c:strCache>
                <c:ptCount val="1"/>
                <c:pt idx="0">
                  <c:v>Dyddiad cyflwyno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1.3952509831301143E-2"/>
                  <c:y val="-9.12095242074452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E-4238-97BB-561712127C00}"/>
                </c:ext>
              </c:extLst>
            </c:dLbl>
            <c:dLbl>
              <c:idx val="6"/>
              <c:layout>
                <c:manualLayout>
                  <c:x val="6.9762549156504863E-3"/>
                  <c:y val="-9.12095242074452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E-4238-97BB-561712127C0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SiartData!$J$132:$J$138</c:f>
              <c:strCache>
                <c:ptCount val="7"/>
                <c:pt idx="0">
                  <c:v>Dydd Llun</c:v>
                </c:pt>
                <c:pt idx="1">
                  <c:v>Dydd Mawrth</c:v>
                </c:pt>
                <c:pt idx="2">
                  <c:v>Dydd Mercher</c:v>
                </c:pt>
                <c:pt idx="3">
                  <c:v>Dydd Iau</c:v>
                </c:pt>
                <c:pt idx="4">
                  <c:v>Dydd Gwener</c:v>
                </c:pt>
                <c:pt idx="5">
                  <c:v>Dydd Sadwrn</c:v>
                </c:pt>
                <c:pt idx="6">
                  <c:v>Dydd Sul</c:v>
                </c:pt>
              </c:strCache>
            </c:strRef>
          </c:cat>
          <c:val>
            <c:numRef>
              <c:f>SiartData!$L$132:$L$138</c:f>
              <c:numCache>
                <c:formatCode>0%</c:formatCode>
                <c:ptCount val="7"/>
                <c:pt idx="0">
                  <c:v>0.20399999999999999</c:v>
                </c:pt>
                <c:pt idx="1">
                  <c:v>0.191</c:v>
                </c:pt>
                <c:pt idx="2">
                  <c:v>0.16600000000000001</c:v>
                </c:pt>
                <c:pt idx="3">
                  <c:v>0.17</c:v>
                </c:pt>
                <c:pt idx="4">
                  <c:v>0.26</c:v>
                </c:pt>
                <c:pt idx="5">
                  <c:v>5.0000000000000001E-3</c:v>
                </c:pt>
                <c:pt idx="6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EE-4238-97BB-561712127C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SiartData!$K$129</c:f>
              <c:strCache>
                <c:ptCount val="1"/>
                <c:pt idx="0">
                  <c:v>Diwrnod 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2813263600081"/>
          <c:y val="1.8766788589811356E-2"/>
          <c:w val="0.23754349401973823"/>
          <c:h val="0.1415187285937522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1365787467188"/>
          <c:y val="0.1106000490211097"/>
          <c:w val="0.86980244699062625"/>
          <c:h val="0.37137269319934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SiartData!$L$188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SiartData!$J$189:$K$195</c:f>
              <c:multiLvlStrCache>
                <c:ptCount val="7"/>
                <c:lvl>
                  <c:pt idx="0">
                    <c:v>Hyd at a gan gynnwys £150,000</c:v>
                  </c:pt>
                  <c:pt idx="1">
                    <c:v>£150,001 - £250,000</c:v>
                  </c:pt>
                  <c:pt idx="2">
                    <c:v>£250,001 - £1m</c:v>
                  </c:pt>
                  <c:pt idx="3">
                    <c:v>Dros £1m</c:v>
                  </c:pt>
                  <c:pt idx="5">
                    <c:v>Dim premiwm wedi ei dalu ¹</c:v>
                  </c:pt>
                  <c:pt idx="6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5">
                    <c:v>Gwerth rhent</c:v>
                  </c:pt>
                </c:lvl>
              </c:multiLvlStrCache>
            </c:multiLvlStrRef>
          </c:cat>
          <c:val>
            <c:numRef>
              <c:f>SiartData!$L$189:$L$195</c:f>
              <c:numCache>
                <c:formatCode>0%</c:formatCode>
                <c:ptCount val="7"/>
                <c:pt idx="0">
                  <c:v>0.39500000000000002</c:v>
                </c:pt>
                <c:pt idx="1">
                  <c:v>0.114</c:v>
                </c:pt>
                <c:pt idx="2">
                  <c:v>0.185</c:v>
                </c:pt>
                <c:pt idx="3">
                  <c:v>5.1999999999999998E-2</c:v>
                </c:pt>
                <c:pt idx="5">
                  <c:v>0.254</c:v>
                </c:pt>
                <c:pt idx="6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8-42F3-AD95-5C7CBBEAD0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SiartData!$K$186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4531835699671008"/>
              <c:y val="0.6865827690799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70458675183084E-2"/>
          <c:y val="0.20967669719690332"/>
          <c:w val="0.9243551199456711"/>
          <c:h val="0.49364237885730083"/>
        </c:manualLayout>
      </c:layout>
      <c:lineChart>
        <c:grouping val="standard"/>
        <c:varyColors val="0"/>
        <c:ser>
          <c:idx val="2"/>
          <c:order val="0"/>
          <c:tx>
            <c:strRef>
              <c:f>SiartData!$K$65</c:f>
              <c:strCache>
                <c:ptCount val="1"/>
                <c:pt idx="0">
                  <c:v>Preswyl: 2018-19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SiartData!$J$66:$J$77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SiartData!$K$66:$K$77</c:f>
              <c:numCache>
                <c:formatCode>#,##0.0</c:formatCode>
                <c:ptCount val="12"/>
                <c:pt idx="0">
                  <c:v>8.9</c:v>
                </c:pt>
                <c:pt idx="1">
                  <c:v>10</c:v>
                </c:pt>
                <c:pt idx="2">
                  <c:v>12.9</c:v>
                </c:pt>
                <c:pt idx="3">
                  <c:v>13.2</c:v>
                </c:pt>
                <c:pt idx="4">
                  <c:v>15.1</c:v>
                </c:pt>
                <c:pt idx="5">
                  <c:v>13.3</c:v>
                </c:pt>
                <c:pt idx="6">
                  <c:v>14.4</c:v>
                </c:pt>
                <c:pt idx="7">
                  <c:v>16.600000000000001</c:v>
                </c:pt>
                <c:pt idx="8">
                  <c:v>13.3</c:v>
                </c:pt>
                <c:pt idx="9">
                  <c:v>10.199999999999999</c:v>
                </c:pt>
                <c:pt idx="10">
                  <c:v>9.8000000000000007</c:v>
                </c:pt>
                <c:pt idx="11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7-4ABC-B96E-E86F04F1E145}"/>
            </c:ext>
          </c:extLst>
        </c:ser>
        <c:ser>
          <c:idx val="1"/>
          <c:order val="1"/>
          <c:tx>
            <c:strRef>
              <c:f>SiartData!$L$65</c:f>
              <c:strCache>
                <c:ptCount val="1"/>
                <c:pt idx="0">
                  <c:v>Preswyl: 2019-20 (r)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cat>
            <c:strRef>
              <c:f>SiartData!$J$66:$J$77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SiartData!$L$66:$L$77</c:f>
              <c:numCache>
                <c:formatCode>#,##0.0</c:formatCode>
                <c:ptCount val="12"/>
                <c:pt idx="0">
                  <c:v>10.4</c:v>
                </c:pt>
                <c:pt idx="1">
                  <c:v>12.1</c:v>
                </c:pt>
                <c:pt idx="2">
                  <c:v>13.1</c:v>
                </c:pt>
                <c:pt idx="3">
                  <c:v>14.4</c:v>
                </c:pt>
                <c:pt idx="4">
                  <c:v>17</c:v>
                </c:pt>
                <c:pt idx="5">
                  <c:v>13.5</c:v>
                </c:pt>
                <c:pt idx="6">
                  <c:v>15.6</c:v>
                </c:pt>
                <c:pt idx="7">
                  <c:v>16.7</c:v>
                </c:pt>
                <c:pt idx="8">
                  <c:v>14.8</c:v>
                </c:pt>
                <c:pt idx="9">
                  <c:v>12.7</c:v>
                </c:pt>
                <c:pt idx="10">
                  <c:v>12.6</c:v>
                </c:pt>
                <c:pt idx="11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7-4ABC-B96E-E86F04F1E145}"/>
            </c:ext>
          </c:extLst>
        </c:ser>
        <c:ser>
          <c:idx val="0"/>
          <c:order val="2"/>
          <c:tx>
            <c:strRef>
              <c:f>SiartData!$M$65</c:f>
              <c:strCache>
                <c:ptCount val="1"/>
                <c:pt idx="0">
                  <c:v>Preswyl: 2020-21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SiartData!$M$66:$M$67</c:f>
              <c:numCache>
                <c:formatCode>#,##0.0</c:formatCode>
                <c:ptCount val="2"/>
                <c:pt idx="0">
                  <c:v>5</c:v>
                </c:pt>
                <c:pt idx="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D7-4ABC-B96E-E86F04F1E145}"/>
            </c:ext>
          </c:extLst>
        </c:ser>
        <c:ser>
          <c:idx val="3"/>
          <c:order val="3"/>
          <c:tx>
            <c:strRef>
              <c:f>SiartData!$N$65</c:f>
              <c:strCache>
                <c:ptCount val="1"/>
                <c:pt idx="0">
                  <c:v>Amhreswyl: 2018-19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SiartData!$J$66:$J$77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SiartData!$N$66:$N$77</c:f>
              <c:numCache>
                <c:formatCode>#,##0.0</c:formatCode>
                <c:ptCount val="12"/>
                <c:pt idx="0">
                  <c:v>6</c:v>
                </c:pt>
                <c:pt idx="1">
                  <c:v>3.6</c:v>
                </c:pt>
                <c:pt idx="2">
                  <c:v>5.8</c:v>
                </c:pt>
                <c:pt idx="3">
                  <c:v>8</c:v>
                </c:pt>
                <c:pt idx="4">
                  <c:v>3.8</c:v>
                </c:pt>
                <c:pt idx="5">
                  <c:v>5.9</c:v>
                </c:pt>
                <c:pt idx="6">
                  <c:v>6.6</c:v>
                </c:pt>
                <c:pt idx="7">
                  <c:v>5.6</c:v>
                </c:pt>
                <c:pt idx="8">
                  <c:v>7.5</c:v>
                </c:pt>
                <c:pt idx="9">
                  <c:v>6.9</c:v>
                </c:pt>
                <c:pt idx="10">
                  <c:v>5.4</c:v>
                </c:pt>
                <c:pt idx="1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D7-4ABC-B96E-E86F04F1E145}"/>
            </c:ext>
          </c:extLst>
        </c:ser>
        <c:ser>
          <c:idx val="4"/>
          <c:order val="4"/>
          <c:tx>
            <c:strRef>
              <c:f>SiartData!$O$65</c:f>
              <c:strCache>
                <c:ptCount val="1"/>
                <c:pt idx="0">
                  <c:v>Amhreswyl: 2019-20 (r)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SiartData!$J$66:$J$77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SiartData!$O$66:$O$77</c:f>
              <c:numCache>
                <c:formatCode>#,##0.0</c:formatCode>
                <c:ptCount val="12"/>
                <c:pt idx="0">
                  <c:v>2.9</c:v>
                </c:pt>
                <c:pt idx="1">
                  <c:v>7.8</c:v>
                </c:pt>
                <c:pt idx="2">
                  <c:v>3.5</c:v>
                </c:pt>
                <c:pt idx="3">
                  <c:v>5</c:v>
                </c:pt>
                <c:pt idx="4">
                  <c:v>3.8</c:v>
                </c:pt>
                <c:pt idx="5">
                  <c:v>8.3000000000000007</c:v>
                </c:pt>
                <c:pt idx="6">
                  <c:v>4.4000000000000004</c:v>
                </c:pt>
                <c:pt idx="7">
                  <c:v>6.4</c:v>
                </c:pt>
                <c:pt idx="8">
                  <c:v>9.4</c:v>
                </c:pt>
                <c:pt idx="9">
                  <c:v>7.6</c:v>
                </c:pt>
                <c:pt idx="10">
                  <c:v>3.9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D7-4ABC-B96E-E86F04F1E145}"/>
            </c:ext>
          </c:extLst>
        </c:ser>
        <c:ser>
          <c:idx val="5"/>
          <c:order val="5"/>
          <c:tx>
            <c:strRef>
              <c:f>SiartData!$P$65</c:f>
              <c:strCache>
                <c:ptCount val="1"/>
                <c:pt idx="0">
                  <c:v>Amhreswyl: 2020-21 (p) (r)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SiartData!$P$66:$P$67</c:f>
              <c:numCache>
                <c:formatCode>#,##0.0</c:formatCode>
                <c:ptCount val="2"/>
                <c:pt idx="0">
                  <c:v>5.2</c:v>
                </c:pt>
                <c:pt idx="1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D7-4ABC-B96E-E86F04F1E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SiartData!$K$63</c:f>
              <c:strCache>
                <c:ptCount val="1"/>
                <c:pt idx="0">
                  <c:v>Mis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325037167556856"/>
          <c:y val="8.6565540142723787E-3"/>
          <c:w val="0.44674962832443149"/>
          <c:h val="0.1948606891767334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0247287636636"/>
          <c:y val="0.14593590274899848"/>
          <c:w val="0.85801358383848292"/>
          <c:h val="0.4972472108532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SiartData!$K$86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SiartData!$J$87:$J$89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SiartData!$K$87:$K$89</c:f>
              <c:numCache>
                <c:formatCode>0%</c:formatCode>
                <c:ptCount val="3"/>
                <c:pt idx="0">
                  <c:v>0.94</c:v>
                </c:pt>
                <c:pt idx="1">
                  <c:v>1.7999999999999999E-2</c:v>
                </c:pt>
                <c:pt idx="2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3-4966-8D1D-A0244A83ABCD}"/>
            </c:ext>
          </c:extLst>
        </c:ser>
        <c:ser>
          <c:idx val="1"/>
          <c:order val="1"/>
          <c:tx>
            <c:strRef>
              <c:f>SiartData!$L$86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SiartData!$J$87:$J$89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SiartData!$L$87:$L$89</c:f>
              <c:numCache>
                <c:formatCode>0%</c:formatCode>
                <c:ptCount val="3"/>
                <c:pt idx="0">
                  <c:v>0.65600000000000003</c:v>
                </c:pt>
                <c:pt idx="1">
                  <c:v>0.31</c:v>
                </c:pt>
                <c:pt idx="2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63-4966-8D1D-A0244A83A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SiartData!$K$84</c:f>
              <c:strCache>
                <c:ptCount val="1"/>
                <c:pt idx="0">
                  <c:v>Math o drafodiad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07467511692217"/>
          <c:y val="1.6154344343320734E-2"/>
          <c:w val="0.20831218830103065"/>
          <c:h val="0.1203565463407983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97010567853778E-2"/>
          <c:y val="0.21722274792189419"/>
          <c:w val="0.90459208375652089"/>
          <c:h val="0.54198399239906248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SiartData!$K$45</c:f>
              <c:strCache>
                <c:ptCount val="1"/>
                <c:pt idx="0">
                  <c:v>Preswyl: 2018-19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SiartData!$J$46:$J$57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SiartData!$K$46:$K$57</c:f>
              <c:numCache>
                <c:formatCode>#,##0</c:formatCode>
                <c:ptCount val="12"/>
                <c:pt idx="0">
                  <c:v>3890</c:v>
                </c:pt>
                <c:pt idx="1">
                  <c:v>4350</c:v>
                </c:pt>
                <c:pt idx="2">
                  <c:v>4980</c:v>
                </c:pt>
                <c:pt idx="3">
                  <c:v>4860</c:v>
                </c:pt>
                <c:pt idx="4">
                  <c:v>5460</c:v>
                </c:pt>
                <c:pt idx="5">
                  <c:v>4540</c:v>
                </c:pt>
                <c:pt idx="6">
                  <c:v>5050</c:v>
                </c:pt>
                <c:pt idx="7">
                  <c:v>5790</c:v>
                </c:pt>
                <c:pt idx="8">
                  <c:v>4930</c:v>
                </c:pt>
                <c:pt idx="9">
                  <c:v>3590</c:v>
                </c:pt>
                <c:pt idx="10">
                  <c:v>3860</c:v>
                </c:pt>
                <c:pt idx="11">
                  <c:v>4410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E4-4CF6-9E95-6B504CAC82C8}"/>
            </c:ext>
          </c:extLst>
        </c:ser>
        <c:ser>
          <c:idx val="2"/>
          <c:order val="1"/>
          <c:tx>
            <c:strRef>
              <c:f>SiartData!$L$45</c:f>
              <c:strCache>
                <c:ptCount val="1"/>
                <c:pt idx="0">
                  <c:v>Preswyl: 2019-20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SiartData!$J$46:$J$57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SiartData!$L$46:$L$57</c:f>
              <c:numCache>
                <c:formatCode>#,##0</c:formatCode>
                <c:ptCount val="12"/>
                <c:pt idx="0">
                  <c:v>4020</c:v>
                </c:pt>
                <c:pt idx="1">
                  <c:v>4560</c:v>
                </c:pt>
                <c:pt idx="2">
                  <c:v>4660</c:v>
                </c:pt>
                <c:pt idx="3">
                  <c:v>5010</c:v>
                </c:pt>
                <c:pt idx="4">
                  <c:v>5260</c:v>
                </c:pt>
                <c:pt idx="5">
                  <c:v>4640</c:v>
                </c:pt>
                <c:pt idx="6">
                  <c:v>5060</c:v>
                </c:pt>
                <c:pt idx="7">
                  <c:v>5220</c:v>
                </c:pt>
                <c:pt idx="8">
                  <c:v>4890</c:v>
                </c:pt>
                <c:pt idx="9">
                  <c:v>3840</c:v>
                </c:pt>
                <c:pt idx="10">
                  <c:v>3930</c:v>
                </c:pt>
                <c:pt idx="11">
                  <c:v>4080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E4-4CF6-9E95-6B504CAC82C8}"/>
            </c:ext>
          </c:extLst>
        </c:ser>
        <c:ser>
          <c:idx val="4"/>
          <c:order val="2"/>
          <c:tx>
            <c:strRef>
              <c:f>SiartData!$M$45</c:f>
              <c:strCache>
                <c:ptCount val="1"/>
                <c:pt idx="0">
                  <c:v>Preswyl: 2020-21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SiartData!$M$46:$M$47</c:f>
              <c:numCache>
                <c:formatCode>#,##0</c:formatCode>
                <c:ptCount val="2"/>
                <c:pt idx="0">
                  <c:v>1740</c:v>
                </c:pt>
                <c:pt idx="1">
                  <c:v>1910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E4-4CF6-9E95-6B504CAC82C8}"/>
            </c:ext>
          </c:extLst>
        </c:ser>
        <c:ser>
          <c:idx val="1"/>
          <c:order val="3"/>
          <c:tx>
            <c:strRef>
              <c:f>SiartData!$N$45</c:f>
              <c:strCache>
                <c:ptCount val="1"/>
                <c:pt idx="0">
                  <c:v>Amhreswyl: 2018-19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SiartData!$J$46:$J$57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SiartData!$N$46:$N$57</c:f>
              <c:numCache>
                <c:formatCode>#,##0</c:formatCode>
                <c:ptCount val="12"/>
                <c:pt idx="0">
                  <c:v>490</c:v>
                </c:pt>
                <c:pt idx="1">
                  <c:v>460</c:v>
                </c:pt>
                <c:pt idx="2">
                  <c:v>480</c:v>
                </c:pt>
                <c:pt idx="3">
                  <c:v>490</c:v>
                </c:pt>
                <c:pt idx="4">
                  <c:v>530</c:v>
                </c:pt>
                <c:pt idx="5">
                  <c:v>470</c:v>
                </c:pt>
                <c:pt idx="6">
                  <c:v>600</c:v>
                </c:pt>
                <c:pt idx="7">
                  <c:v>550</c:v>
                </c:pt>
                <c:pt idx="8">
                  <c:v>530</c:v>
                </c:pt>
                <c:pt idx="9">
                  <c:v>440</c:v>
                </c:pt>
                <c:pt idx="10">
                  <c:v>460</c:v>
                </c:pt>
                <c:pt idx="11">
                  <c:v>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E4-4CF6-9E95-6B504CAC82C8}"/>
            </c:ext>
          </c:extLst>
        </c:ser>
        <c:ser>
          <c:idx val="3"/>
          <c:order val="4"/>
          <c:tx>
            <c:strRef>
              <c:f>SiartData!$O$45</c:f>
              <c:strCache>
                <c:ptCount val="1"/>
                <c:pt idx="0">
                  <c:v>Amhreswyl: 2019-20 (r)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SiartData!$J$46:$J$57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SiartData!$O$46:$O$57</c:f>
              <c:numCache>
                <c:formatCode>#,##0</c:formatCode>
                <c:ptCount val="12"/>
                <c:pt idx="0">
                  <c:v>530</c:v>
                </c:pt>
                <c:pt idx="1">
                  <c:v>530</c:v>
                </c:pt>
                <c:pt idx="2">
                  <c:v>460</c:v>
                </c:pt>
                <c:pt idx="3">
                  <c:v>590</c:v>
                </c:pt>
                <c:pt idx="4">
                  <c:v>480</c:v>
                </c:pt>
                <c:pt idx="5">
                  <c:v>500</c:v>
                </c:pt>
                <c:pt idx="6">
                  <c:v>530</c:v>
                </c:pt>
                <c:pt idx="7">
                  <c:v>470</c:v>
                </c:pt>
                <c:pt idx="8">
                  <c:v>520</c:v>
                </c:pt>
                <c:pt idx="9">
                  <c:v>530</c:v>
                </c:pt>
                <c:pt idx="10">
                  <c:v>430</c:v>
                </c:pt>
                <c:pt idx="11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E4-4CF6-9E95-6B504CAC82C8}"/>
            </c:ext>
          </c:extLst>
        </c:ser>
        <c:ser>
          <c:idx val="5"/>
          <c:order val="5"/>
          <c:tx>
            <c:strRef>
              <c:f>SiartData!$P$45</c:f>
              <c:strCache>
                <c:ptCount val="1"/>
                <c:pt idx="0">
                  <c:v>Amhreswyl: 2020-21 (p) (r)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SiartData!$P$46:$P$47</c:f>
              <c:numCache>
                <c:formatCode>#,##0</c:formatCode>
                <c:ptCount val="2"/>
                <c:pt idx="0">
                  <c:v>360</c:v>
                </c:pt>
                <c:pt idx="1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E4-4CF6-9E95-6B504CAC8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SiartData!$K$43</c:f>
              <c:strCache>
                <c:ptCount val="1"/>
                <c:pt idx="0">
                  <c:v>Mis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485433252882222"/>
          <c:y val="4.3188337961399216E-3"/>
          <c:w val="0.43514566747117778"/>
          <c:h val="0.2078987585098591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98124294410441E-2"/>
          <c:y val="0.11346899538792218"/>
          <c:w val="0.88866458131167203"/>
          <c:h val="0.35500180124543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SiartData!$L$206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49E-4808-A9CF-8CFEE9C8D84B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49E-4808-A9CF-8CFEE9C8D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SiartData!$J$189:$K$195</c:f>
              <c:multiLvlStrCache>
                <c:ptCount val="7"/>
                <c:lvl>
                  <c:pt idx="0">
                    <c:v>Hyd at a gan gynnwys £150,000</c:v>
                  </c:pt>
                  <c:pt idx="1">
                    <c:v>£150,001 - £250,000</c:v>
                  </c:pt>
                  <c:pt idx="2">
                    <c:v>£250,001 - £1m</c:v>
                  </c:pt>
                  <c:pt idx="3">
                    <c:v>Dros £1m</c:v>
                  </c:pt>
                  <c:pt idx="5">
                    <c:v>Dim premiwm wedi ei dalu ¹</c:v>
                  </c:pt>
                  <c:pt idx="6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5">
                    <c:v>Gwerth rhent</c:v>
                  </c:pt>
                </c:lvl>
              </c:multiLvlStrCache>
            </c:multiLvlStrRef>
          </c:cat>
          <c:val>
            <c:numRef>
              <c:f>SiartData!$L$207:$L$213</c:f>
              <c:numCache>
                <c:formatCode>0%</c:formatCode>
                <c:ptCount val="7"/>
                <c:pt idx="0">
                  <c:v>2E-3</c:v>
                </c:pt>
                <c:pt idx="1">
                  <c:v>6.0000000000000001E-3</c:v>
                </c:pt>
                <c:pt idx="2">
                  <c:v>0.182</c:v>
                </c:pt>
                <c:pt idx="3">
                  <c:v>0.629</c:v>
                </c:pt>
                <c:pt idx="5">
                  <c:v>0.16200000000000001</c:v>
                </c:pt>
                <c:pt idx="6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E-4808-A9CF-8CFEE9C8D8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SiartData!$K$186</c:f>
              <c:strCache>
                <c:ptCount val="1"/>
                <c:pt idx="0">
                  <c:v>Gwerth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69782396690368E-2"/>
          <c:y val="0.16497761309248107"/>
          <c:w val="0.90316503272190451"/>
          <c:h val="0.57279411764705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SiartData!$K$224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SiartData!$J$225:$J$232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</c:strCache>
            </c:strRef>
          </c:cat>
          <c:val>
            <c:numRef>
              <c:f>SiartData!$K$225:$K$232</c:f>
              <c:numCache>
                <c:formatCode>#,##0</c:formatCode>
                <c:ptCount val="8"/>
                <c:pt idx="0">
                  <c:v>220</c:v>
                </c:pt>
                <c:pt idx="1">
                  <c:v>220</c:v>
                </c:pt>
                <c:pt idx="2">
                  <c:v>270</c:v>
                </c:pt>
                <c:pt idx="3">
                  <c:v>250</c:v>
                </c:pt>
                <c:pt idx="4">
                  <c:v>270</c:v>
                </c:pt>
                <c:pt idx="5">
                  <c:v>290</c:v>
                </c:pt>
                <c:pt idx="6">
                  <c:v>330</c:v>
                </c:pt>
                <c:pt idx="7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1-4300-8C84-DC1F6BA5E5E1}"/>
            </c:ext>
          </c:extLst>
        </c:ser>
        <c:ser>
          <c:idx val="1"/>
          <c:order val="1"/>
          <c:tx>
            <c:strRef>
              <c:f>SiartData!$L$224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SiartData!$J$225:$J$232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</c:strCache>
            </c:strRef>
          </c:cat>
          <c:val>
            <c:numRef>
              <c:f>SiartData!$L$225:$L$232</c:f>
              <c:numCache>
                <c:formatCode>#,##0</c:formatCode>
                <c:ptCount val="8"/>
                <c:pt idx="0">
                  <c:v>80</c:v>
                </c:pt>
                <c:pt idx="1">
                  <c:v>80</c:v>
                </c:pt>
                <c:pt idx="2">
                  <c:v>120</c:v>
                </c:pt>
                <c:pt idx="3">
                  <c:v>140</c:v>
                </c:pt>
                <c:pt idx="4">
                  <c:v>70</c:v>
                </c:pt>
                <c:pt idx="5">
                  <c:v>100</c:v>
                </c:pt>
                <c:pt idx="6">
                  <c:v>90</c:v>
                </c:pt>
                <c:pt idx="7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1-4300-8C84-DC1F6BA5E5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SiartData!$K$222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19847420928022"/>
          <c:y val="1.0335917312661499E-2"/>
          <c:w val="0.21872705470557335"/>
          <c:h val="0.12702447120580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04058849116475E-2"/>
          <c:y val="0.15989617106685194"/>
          <c:w val="0.93399236937554264"/>
          <c:h val="0.559955998147290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SiartData!$K$240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SiartData!$J$241:$J$248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</c:strCache>
            </c:strRef>
          </c:cat>
          <c:val>
            <c:numRef>
              <c:f>SiartData!$K$241:$K$248</c:f>
              <c:numCache>
                <c:formatCode>#,##0.0</c:formatCode>
                <c:ptCount val="8"/>
                <c:pt idx="0">
                  <c:v>3.7</c:v>
                </c:pt>
                <c:pt idx="1">
                  <c:v>2.4</c:v>
                </c:pt>
                <c:pt idx="2">
                  <c:v>3.1</c:v>
                </c:pt>
                <c:pt idx="3">
                  <c:v>4.3</c:v>
                </c:pt>
                <c:pt idx="4">
                  <c:v>8.6999999999999993</c:v>
                </c:pt>
                <c:pt idx="5">
                  <c:v>2.4</c:v>
                </c:pt>
                <c:pt idx="6">
                  <c:v>3.3</c:v>
                </c:pt>
                <c:pt idx="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C-48A5-9139-7A7C48075FF5}"/>
            </c:ext>
          </c:extLst>
        </c:ser>
        <c:ser>
          <c:idx val="1"/>
          <c:order val="1"/>
          <c:tx>
            <c:strRef>
              <c:f>SiartData!$L$240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SiartData!$J$241:$J$248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</c:strCache>
            </c:strRef>
          </c:cat>
          <c:val>
            <c:numRef>
              <c:f>SiartData!$L$241:$L$248</c:f>
              <c:numCache>
                <c:formatCode>#,##0.0</c:formatCode>
                <c:ptCount val="8"/>
                <c:pt idx="0">
                  <c:v>8.8000000000000007</c:v>
                </c:pt>
                <c:pt idx="1">
                  <c:v>18.7</c:v>
                </c:pt>
                <c:pt idx="2">
                  <c:v>11.2</c:v>
                </c:pt>
                <c:pt idx="3">
                  <c:v>17.7</c:v>
                </c:pt>
                <c:pt idx="4">
                  <c:v>3.5</c:v>
                </c:pt>
                <c:pt idx="5">
                  <c:v>15.5</c:v>
                </c:pt>
                <c:pt idx="6">
                  <c:v>10.7</c:v>
                </c:pt>
                <c:pt idx="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C-48A5-9139-7A7C48075F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SiartData!$K$238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320464320397853"/>
          <c:y val="1.3925148489231036E-2"/>
          <c:w val="0.19750715359439686"/>
          <c:h val="0.13320364366218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22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22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11</xdr:row>
      <xdr:rowOff>152740</xdr:rowOff>
    </xdr:from>
    <xdr:to>
      <xdr:col>1</xdr:col>
      <xdr:colOff>5964555</xdr:colOff>
      <xdr:row>13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9252494-2282-438D-8FDF-C389A816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254750" y="3124540"/>
          <a:ext cx="776605" cy="4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5</xdr:col>
      <xdr:colOff>64770</xdr:colOff>
      <xdr:row>3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608CAE-36FC-46CC-B55A-718430B969F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76200"/>
          <a:ext cx="1864995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0.28435</cdr:x>
      <cdr:y>0.17279</cdr:y>
    </cdr:to>
    <cdr:sp macro="" textlink="SiartData!$K$22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531638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2D6BB68-9290-4CFB-A691-1908F50C11A3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 a ryddhawyd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0.92266</cdr:y>
    </cdr:from>
    <cdr:to>
      <cdr:x>0.9991</cdr:x>
      <cdr:y>1</cdr:y>
    </cdr:to>
    <cdr:sp macro="" textlink="SiartData!$J$233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93304B-4F4D-4BAD-9CFA-0834A5099B04}"/>
            </a:ext>
          </a:extLst>
        </cdr:cNvPr>
        <cdr:cNvSpPr txBox="1"/>
      </cdr:nvSpPr>
      <cdr:spPr>
        <a:xfrm xmlns:a="http://schemas.openxmlformats.org/drawingml/2006/main">
          <a:off x="0" y="2390437"/>
          <a:ext cx="5381605" cy="200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2689-F48B-4578-ABEA-ABF38E0F21B2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0.25818</cdr:x>
      <cdr:y>0.15711</cdr:y>
    </cdr:to>
    <cdr:sp macro="" textlink="SiartData!$K$23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390650" cy="51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BAF2379-08CB-46BE-8D08-D19A43F8CE2F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wedi’i rhyddhau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0.88773</cdr:y>
    </cdr:from>
    <cdr:to>
      <cdr:x>0.9991</cdr:x>
      <cdr:y>1</cdr:y>
    </cdr:to>
    <cdr:sp macro="" textlink="SiartData!#REF!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3238502"/>
          <a:ext cx="538162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115D61-B696-47E6-873F-37DAA6E3BDBD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0.92132</cdr:y>
    </cdr:from>
    <cdr:to>
      <cdr:x>0.9991</cdr:x>
      <cdr:y>0.99632</cdr:y>
    </cdr:to>
    <cdr:sp macro="" textlink="SiartData!$J$249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5742DC1-7528-48EB-BC44-B8E9FED31DE2}"/>
            </a:ext>
          </a:extLst>
        </cdr:cNvPr>
        <cdr:cNvSpPr txBox="1"/>
      </cdr:nvSpPr>
      <cdr:spPr>
        <a:xfrm xmlns:a="http://schemas.openxmlformats.org/drawingml/2006/main">
          <a:off x="0" y="2386965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9B16ED7-3D94-45F9-B708-990B8A52696C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0.01068</cdr:y>
    </cdr:from>
    <cdr:to>
      <cdr:x>0.16581</cdr:x>
      <cdr:y>0.23926</cdr:y>
    </cdr:to>
    <cdr:sp macro="" textlink="SiartData!$K$15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28575"/>
          <a:ext cx="895350" cy="61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0.91457</cdr:y>
    </cdr:from>
    <cdr:to>
      <cdr:x>0.99756</cdr:x>
      <cdr:y>1</cdr:y>
    </cdr:to>
    <cdr:sp macro="" textlink="SiartData!$J$168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2446126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7F8B7B-D7F8-4AE3-A897-F3F6ADB57A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0.05137</cdr:y>
    </cdr:from>
    <cdr:to>
      <cdr:x>0.21796</cdr:x>
      <cdr:y>0.22653</cdr:y>
    </cdr:to>
    <cdr:sp macro="" textlink="SiartData!$K$14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142875"/>
          <a:ext cx="1133475" cy="487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0.91686</cdr:y>
    </cdr:from>
    <cdr:to>
      <cdr:x>0.99972</cdr:x>
      <cdr:y>1</cdr:y>
    </cdr:to>
    <cdr:sp macro="" textlink="SiartData!$J$15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2520950"/>
          <a:ext cx="538299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0.02209</cdr:x>
      <cdr:y>0.00961</cdr:y>
    </cdr:from>
    <cdr:to>
      <cdr:x>0.3866</cdr:x>
      <cdr:y>0.1201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2DA30D-64CD-44B3-8B02-0B928F2F6EDA}"/>
            </a:ext>
          </a:extLst>
        </cdr:cNvPr>
        <cdr:cNvSpPr txBox="1"/>
      </cdr:nvSpPr>
      <cdr:spPr>
        <a:xfrm xmlns:a="http://schemas.openxmlformats.org/drawingml/2006/main">
          <a:off x="76200" y="30480"/>
          <a:ext cx="125730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0.41996</cdr:x>
      <cdr:y>0</cdr:y>
    </cdr:from>
    <cdr:to>
      <cdr:x>0.70854</cdr:x>
      <cdr:y>0.10088</cdr:y>
    </cdr:to>
    <cdr:sp macro="" textlink="SiartData!$L$490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4EBC94B-2039-469D-9AB6-BFA69B7F95EB}"/>
            </a:ext>
          </a:extLst>
        </cdr:cNvPr>
        <cdr:cNvSpPr txBox="1"/>
      </cdr:nvSpPr>
      <cdr:spPr>
        <a:xfrm xmlns:a="http://schemas.openxmlformats.org/drawingml/2006/main">
          <a:off x="1244299" y="0"/>
          <a:ext cx="855037" cy="427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8ADE2C3-5DFC-4C75-A066-94404C9A727D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Treth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0.42367</cdr:x>
      <cdr:y>0.13163</cdr:y>
    </cdr:to>
    <cdr:sp macro="" textlink="SiartData!$K$49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C134719-FA4D-4BFC-B931-AB18F4A633FA}"/>
            </a:ext>
          </a:extLst>
        </cdr:cNvPr>
        <cdr:cNvSpPr txBox="1"/>
      </cdr:nvSpPr>
      <cdr:spPr>
        <a:xfrm xmlns:a="http://schemas.openxmlformats.org/drawingml/2006/main">
          <a:off x="0" y="0"/>
          <a:ext cx="108204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BACD5F-855B-439B-AFB4-F75A58BFCF5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5.5063E-7</cdr:x>
      <cdr:y>0</cdr:y>
    </cdr:from>
    <cdr:to>
      <cdr:x>0.3042</cdr:x>
      <cdr:y>0.11988</cdr:y>
    </cdr:to>
    <cdr:sp macro="" textlink="SiartData!$K$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3" y="0"/>
          <a:ext cx="1657348" cy="390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0.88304</cdr:y>
    </cdr:from>
    <cdr:to>
      <cdr:x>1</cdr:x>
      <cdr:y>1</cdr:y>
    </cdr:to>
    <cdr:sp macro="" textlink="SiartData!$J$39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2876551"/>
          <a:ext cx="5448300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Gorffennaf 2020.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0.54995</cdr:x>
      <cdr:y>0.94091</cdr:y>
    </cdr:from>
    <cdr:to>
      <cdr:x>0.7869</cdr:x>
      <cdr:y>0.99559</cdr:y>
    </cdr:to>
    <cdr:sp macro="" textlink="SiartData!$J$34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8CBD575-59B2-401A-8A78-0C990BA19C78}"/>
            </a:ext>
          </a:extLst>
        </cdr:cNvPr>
        <cdr:cNvSpPr txBox="1"/>
      </cdr:nvSpPr>
      <cdr:spPr>
        <a:xfrm xmlns:a="http://schemas.openxmlformats.org/drawingml/2006/main">
          <a:off x="2962280" y="4064731"/>
          <a:ext cx="1276345" cy="2362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69F8E28-6AA1-41A9-9D9D-6BD7FCC6C76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Cyfartaledd Cymru</a:t>
          </a:fld>
          <a:endParaRPr lang="en-US" sz="1100" b="1">
            <a:solidFill>
              <a:srgbClr val="F8A500"/>
            </a:solidFill>
          </a:endParaRPr>
        </a:p>
      </cdr:txBody>
    </cdr:sp>
  </cdr:relSizeAnchor>
  <cdr:relSizeAnchor xmlns:cdr="http://schemas.openxmlformats.org/drawingml/2006/chartDrawing">
    <cdr:from>
      <cdr:x>0.57353</cdr:x>
      <cdr:y>0.02205</cdr:y>
    </cdr:from>
    <cdr:to>
      <cdr:x>0.57684</cdr:x>
      <cdr:y>0.84888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7D678B08-7967-4B99-BFAE-F89E8187C9A4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>
          <a:off x="3089273" y="95235"/>
          <a:ext cx="17829" cy="357190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8A5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0.43743</cdr:x>
      <cdr:y>0.96918</cdr:y>
    </cdr:from>
    <cdr:to>
      <cdr:x>0.54901</cdr:x>
      <cdr:y>0.96918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2704F7D-E6FF-47D1-B0B3-5D7737011874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 flipH="1">
          <a:off x="2356182" y="4186836"/>
          <a:ext cx="601021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8A5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0.49996</cdr:x>
      <cdr:y>0.01837</cdr:y>
    </cdr:from>
    <cdr:to>
      <cdr:x>0.5033</cdr:x>
      <cdr:y>0.85328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85B28F0A-B67C-4A3C-B1FE-169849B8AE84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>
          <a:off x="2693019" y="79378"/>
          <a:ext cx="17991" cy="3606811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8A5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0.56044</cdr:x>
      <cdr:y>0.94091</cdr:y>
    </cdr:from>
    <cdr:to>
      <cdr:x>0.79221</cdr:x>
      <cdr:y>0.99559</cdr:y>
    </cdr:to>
    <cdr:sp macro="" textlink="SiartData!$J$37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F005ADD-1D79-4BA5-B64E-1F75B57A3010}"/>
            </a:ext>
          </a:extLst>
        </cdr:cNvPr>
        <cdr:cNvSpPr txBox="1"/>
      </cdr:nvSpPr>
      <cdr:spPr>
        <a:xfrm xmlns:a="http://schemas.openxmlformats.org/drawingml/2006/main">
          <a:off x="3018784" y="4064731"/>
          <a:ext cx="1248416" cy="2362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1F19CE5-B7F0-45DA-ADA1-162DDB31F5F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Cyfartaledd Cymru</a:t>
          </a:fld>
          <a:endParaRPr lang="en-US" sz="1100" b="1">
            <a:solidFill>
              <a:srgbClr val="F8A500"/>
            </a:solidFill>
          </a:endParaRPr>
        </a:p>
      </cdr:txBody>
    </cdr:sp>
  </cdr:relSizeAnchor>
  <cdr:relSizeAnchor xmlns:cdr="http://schemas.openxmlformats.org/drawingml/2006/chartDrawing">
    <cdr:from>
      <cdr:x>0.45098</cdr:x>
      <cdr:y>0.97064</cdr:y>
    </cdr:from>
    <cdr:to>
      <cdr:x>0.56256</cdr:x>
      <cdr:y>0.97064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0475A1ED-5F66-4E93-8869-BC136FF30D16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 flipH="1">
          <a:off x="2429207" y="4193186"/>
          <a:ext cx="601021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8A5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0.70191</cdr:x>
      <cdr:y>0.01044</cdr:y>
    </cdr:from>
    <cdr:to>
      <cdr:x>0.70524</cdr:x>
      <cdr:y>0.84226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2211A086-7017-4C2A-A7DD-72C1C85E0B26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>
          <a:off x="3780786" y="45081"/>
          <a:ext cx="17937" cy="359346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8A5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0.58485</cdr:x>
      <cdr:y>0.94532</cdr:y>
    </cdr:from>
    <cdr:to>
      <cdr:x>0.83995</cdr:x>
      <cdr:y>1</cdr:y>
    </cdr:to>
    <cdr:sp macro="" textlink="SiartData!$J$400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DF35072-8D3D-4D11-86A8-58654135428F}"/>
            </a:ext>
          </a:extLst>
        </cdr:cNvPr>
        <cdr:cNvSpPr txBox="1"/>
      </cdr:nvSpPr>
      <cdr:spPr>
        <a:xfrm xmlns:a="http://schemas.openxmlformats.org/drawingml/2006/main">
          <a:off x="3150267" y="4083782"/>
          <a:ext cx="1374108" cy="2362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EA3E478-5215-4CCA-941D-03DB36A17CB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Cyfartaledd Cymru</a:t>
          </a:fld>
          <a:endParaRPr lang="en-US" sz="1100" b="1">
            <a:solidFill>
              <a:srgbClr val="F8A500"/>
            </a:solidFill>
          </a:endParaRPr>
        </a:p>
      </cdr:txBody>
    </cdr:sp>
  </cdr:relSizeAnchor>
  <cdr:relSizeAnchor xmlns:cdr="http://schemas.openxmlformats.org/drawingml/2006/chartDrawing">
    <cdr:from>
      <cdr:x>0.46042</cdr:x>
      <cdr:y>0.97358</cdr:y>
    </cdr:from>
    <cdr:to>
      <cdr:x>0.572</cdr:x>
      <cdr:y>0.97358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E6E83D34-F913-4E15-B6CC-2BE32B013859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 flipH="1">
          <a:off x="2480007" y="4205886"/>
          <a:ext cx="601021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8A5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295</xdr:row>
      <xdr:rowOff>0</xdr:rowOff>
    </xdr:from>
    <xdr:to>
      <xdr:col>8</xdr:col>
      <xdr:colOff>210780</xdr:colOff>
      <xdr:row>312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3860C3-5B5C-4A68-BA82-8EBCCB3B6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170</xdr:row>
      <xdr:rowOff>0</xdr:rowOff>
    </xdr:from>
    <xdr:to>
      <xdr:col>8</xdr:col>
      <xdr:colOff>275021</xdr:colOff>
      <xdr:row>182</xdr:row>
      <xdr:rowOff>707708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B984FAC-656D-4B64-AE17-8160850A3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184</xdr:row>
      <xdr:rowOff>0</xdr:rowOff>
    </xdr:from>
    <xdr:ext cx="5386453" cy="391668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28A730B-E700-4162-B310-D08A43182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0</xdr:colOff>
      <xdr:row>60</xdr:row>
      <xdr:rowOff>380998</xdr:rowOff>
    </xdr:from>
    <xdr:ext cx="5448300" cy="3886202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E7E37C-14EE-4455-A407-8F3C534D4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0</xdr:colOff>
      <xdr:row>82</xdr:row>
      <xdr:rowOff>0</xdr:rowOff>
    </xdr:from>
    <xdr:to>
      <xdr:col>8</xdr:col>
      <xdr:colOff>197128</xdr:colOff>
      <xdr:row>93</xdr:row>
      <xdr:rowOff>514350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79961D9-C96B-4323-99E2-C1D2B14C05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0</xdr:colOff>
      <xdr:row>40</xdr:row>
      <xdr:rowOff>380999</xdr:rowOff>
    </xdr:from>
    <xdr:ext cx="5494020" cy="3629026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49209F3-802F-4847-AA82-202104A69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202</xdr:row>
      <xdr:rowOff>0</xdr:rowOff>
    </xdr:from>
    <xdr:ext cx="5386453" cy="3886200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6763C1BA-0510-4793-AF7D-34BD8F403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0</xdr:colOff>
      <xdr:row>220</xdr:row>
      <xdr:rowOff>0</xdr:rowOff>
    </xdr:from>
    <xdr:ext cx="5386453" cy="2590800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89860ECE-0D66-4612-97C3-4A4D9B5B6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0</xdr:colOff>
      <xdr:row>236</xdr:row>
      <xdr:rowOff>0</xdr:rowOff>
    </xdr:from>
    <xdr:ext cx="5386453" cy="2590800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907F8483-CB3C-4C7C-953D-121D168B5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0</xdr:col>
      <xdr:colOff>0</xdr:colOff>
      <xdr:row>155</xdr:row>
      <xdr:rowOff>0</xdr:rowOff>
    </xdr:from>
    <xdr:ext cx="5400000" cy="2674620"/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501182C-95E0-4FE5-999F-0A2BD555A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twoCellAnchor editAs="oneCell">
    <xdr:from>
      <xdr:col>0</xdr:col>
      <xdr:colOff>0</xdr:colOff>
      <xdr:row>140</xdr:row>
      <xdr:rowOff>0</xdr:rowOff>
    </xdr:from>
    <xdr:to>
      <xdr:col>8</xdr:col>
      <xdr:colOff>199708</xdr:colOff>
      <xdr:row>153</xdr:row>
      <xdr:rowOff>638175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88627AC8-C087-452D-BD41-37D4BA265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</xdr:col>
      <xdr:colOff>478790</xdr:colOff>
      <xdr:row>486</xdr:row>
      <xdr:rowOff>21590</xdr:rowOff>
    </xdr:from>
    <xdr:to>
      <xdr:col>8</xdr:col>
      <xdr:colOff>266700</xdr:colOff>
      <xdr:row>514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749156E-6E0F-4F8F-874F-0296447037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24130</xdr:colOff>
      <xdr:row>486</xdr:row>
      <xdr:rowOff>25400</xdr:rowOff>
    </xdr:from>
    <xdr:to>
      <xdr:col>3</xdr:col>
      <xdr:colOff>372110</xdr:colOff>
      <xdr:row>514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D55F6D2-9548-4398-90C3-D288069D7BF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0</xdr:col>
      <xdr:colOff>0</xdr:colOff>
      <xdr:row>3</xdr:row>
      <xdr:rowOff>0</xdr:rowOff>
    </xdr:from>
    <xdr:ext cx="5448300" cy="3257550"/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2828C95-4295-4951-BCF3-330723ED1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0</xdr:col>
      <xdr:colOff>0</xdr:colOff>
      <xdr:row>315</xdr:row>
      <xdr:rowOff>0</xdr:rowOff>
    </xdr:from>
    <xdr:ext cx="5386453" cy="4320000"/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FAAF5115-5684-46BF-A6DC-2677EED43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0</xdr:col>
      <xdr:colOff>0</xdr:colOff>
      <xdr:row>344</xdr:row>
      <xdr:rowOff>0</xdr:rowOff>
    </xdr:from>
    <xdr:ext cx="5386453" cy="4320000"/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B9FE4949-A15E-4DA2-A59D-0592D1EA3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0</xdr:col>
      <xdr:colOff>0</xdr:colOff>
      <xdr:row>373</xdr:row>
      <xdr:rowOff>0</xdr:rowOff>
    </xdr:from>
    <xdr:ext cx="5386453" cy="4320000"/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9DD5EDFC-D198-4306-B69C-E88179819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0</xdr:col>
      <xdr:colOff>0</xdr:colOff>
      <xdr:row>402</xdr:row>
      <xdr:rowOff>0</xdr:rowOff>
    </xdr:from>
    <xdr:ext cx="5386453" cy="4320000"/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33AC3305-84F8-4B11-ACA8-465031E8D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0</xdr:col>
      <xdr:colOff>0</xdr:colOff>
      <xdr:row>449</xdr:row>
      <xdr:rowOff>0</xdr:rowOff>
    </xdr:from>
    <xdr:ext cx="5413547" cy="3246119"/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1DD157C-92C1-4B15-AEA6-E08EF05AF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0</xdr:col>
      <xdr:colOff>0</xdr:colOff>
      <xdr:row>95</xdr:row>
      <xdr:rowOff>0</xdr:rowOff>
    </xdr:from>
    <xdr:ext cx="5400000" cy="2796540"/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F5F4DA5-67F6-4AF9-B970-E5C25B033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0</xdr:col>
      <xdr:colOff>0</xdr:colOff>
      <xdr:row>280</xdr:row>
      <xdr:rowOff>0</xdr:rowOff>
    </xdr:from>
    <xdr:ext cx="5507103" cy="2656629"/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FF41879E-48BD-41B2-A2CE-2CFBBBD86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0</xdr:col>
      <xdr:colOff>0</xdr:colOff>
      <xdr:row>252</xdr:row>
      <xdr:rowOff>0</xdr:rowOff>
    </xdr:from>
    <xdr:ext cx="5386453" cy="2876550"/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61611EB3-6FAE-499B-86E3-268FB8314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0</xdr:col>
      <xdr:colOff>0</xdr:colOff>
      <xdr:row>267</xdr:row>
      <xdr:rowOff>0</xdr:rowOff>
    </xdr:from>
    <xdr:ext cx="5386453" cy="2933700"/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3D6C6624-8C2A-4A99-AC61-F001963CB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0</xdr:col>
      <xdr:colOff>0</xdr:colOff>
      <xdr:row>468</xdr:row>
      <xdr:rowOff>1</xdr:rowOff>
    </xdr:from>
    <xdr:ext cx="5413547" cy="2638424"/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35DDAE2C-BBBB-404A-9C41-AF28FF3E8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twoCellAnchor editAs="oneCell">
    <xdr:from>
      <xdr:col>0</xdr:col>
      <xdr:colOff>0</xdr:colOff>
      <xdr:row>431</xdr:row>
      <xdr:rowOff>0</xdr:rowOff>
    </xdr:from>
    <xdr:to>
      <xdr:col>8</xdr:col>
      <xdr:colOff>296505</xdr:colOff>
      <xdr:row>447</xdr:row>
      <xdr:rowOff>292100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6B67D18-4C5F-47CB-906E-A45849D7E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oneCellAnchor>
    <xdr:from>
      <xdr:col>0</xdr:col>
      <xdr:colOff>0</xdr:colOff>
      <xdr:row>127</xdr:row>
      <xdr:rowOff>0</xdr:rowOff>
    </xdr:from>
    <xdr:ext cx="5461383" cy="2552701"/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AE1559D7-8E9F-453C-991F-B764F6D71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twoCellAnchor>
    <xdr:from>
      <xdr:col>0</xdr:col>
      <xdr:colOff>0</xdr:colOff>
      <xdr:row>514</xdr:row>
      <xdr:rowOff>0</xdr:rowOff>
    </xdr:from>
    <xdr:to>
      <xdr:col>8</xdr:col>
      <xdr:colOff>210820</xdr:colOff>
      <xdr:row>517</xdr:row>
      <xdr:rowOff>38100</xdr:rowOff>
    </xdr:to>
    <xdr:sp macro="" textlink="$J$516">
      <xdr:nvSpPr>
        <xdr:cNvPr id="28" name="TextBox 27">
          <a:extLst>
            <a:ext uri="{FF2B5EF4-FFF2-40B4-BE49-F238E27FC236}">
              <a16:creationId xmlns:a16="http://schemas.microsoft.com/office/drawing/2014/main" id="{405B3E9D-6B0A-423E-A5B2-7DE9C936ACEF}"/>
            </a:ext>
          </a:extLst>
        </xdr:cNvPr>
        <xdr:cNvSpPr txBox="1"/>
      </xdr:nvSpPr>
      <xdr:spPr>
        <a:xfrm>
          <a:off x="0" y="102622350"/>
          <a:ext cx="544957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322696B-08B4-4FE1-8E1D-8D0E0A116501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Rydym wedi cywirio un trafodiad amrheswyl sy'n effeithiol ym mis Ebrill 2019. Cofnodwyd y trafodiad yn anghywir ei fod yn rhy fawr pan nad oedd hynny'n wir. Arweiniodd hyn at ddiwygio gostyngiad yn y dreth amrheswyl sy'n ddyledus yn y mis hwn.</a:t>
          </a:fld>
          <a:endParaRPr 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0.66513</cdr:x>
      <cdr:y>0.02542</cdr:y>
    </cdr:from>
    <cdr:to>
      <cdr:x>0.66844</cdr:x>
      <cdr:y>0.85328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CFA5CFC-48AE-40A7-B97D-8D58508D514F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>
          <a:off x="3582701" y="109814"/>
          <a:ext cx="17829" cy="357635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8A5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0.56752</cdr:x>
      <cdr:y>0.94532</cdr:y>
    </cdr:from>
    <cdr:to>
      <cdr:x>0.81697</cdr:x>
      <cdr:y>1</cdr:y>
    </cdr:to>
    <cdr:sp macro="" textlink="SiartData!$J$429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0EF91ED-9A49-4A14-BBA2-B99D5B63471B}"/>
            </a:ext>
          </a:extLst>
        </cdr:cNvPr>
        <cdr:cNvSpPr txBox="1"/>
      </cdr:nvSpPr>
      <cdr:spPr>
        <a:xfrm xmlns:a="http://schemas.openxmlformats.org/drawingml/2006/main">
          <a:off x="3056920" y="4083782"/>
          <a:ext cx="1343630" cy="2362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567DC1C-0EDE-4D8B-85BC-974BCAA0062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Cyfartaledd Cymru</a:t>
          </a:fld>
          <a:endParaRPr lang="en-US" sz="1100" b="1">
            <a:solidFill>
              <a:srgbClr val="F8A500"/>
            </a:solidFill>
          </a:endParaRPr>
        </a:p>
      </cdr:txBody>
    </cdr:sp>
  </cdr:relSizeAnchor>
  <cdr:relSizeAnchor xmlns:cdr="http://schemas.openxmlformats.org/drawingml/2006/chartDrawing">
    <cdr:from>
      <cdr:x>0.4557</cdr:x>
      <cdr:y>0.97432</cdr:y>
    </cdr:from>
    <cdr:to>
      <cdr:x>0.56728</cdr:x>
      <cdr:y>0.97432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60AAB6ED-6EA9-44E6-9FEE-151855E33CE7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 flipH="1">
          <a:off x="2454607" y="4209061"/>
          <a:ext cx="601021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8A5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0.02347</cdr:y>
    </cdr:from>
    <cdr:to>
      <cdr:x>0.14252</cdr:x>
      <cdr:y>0.1966</cdr:y>
    </cdr:to>
    <cdr:sp macro="" textlink="SiartData!$K$45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76200"/>
          <a:ext cx="771525" cy="561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A6F23BC-1441-4A05-BA03-EF66734FB09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000" b="1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0.8739</cdr:y>
    </cdr:from>
    <cdr:to>
      <cdr:x>0.98531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2665968-71C0-4A24-91D8-13394F9D5259}"/>
            </a:ext>
          </a:extLst>
        </cdr:cNvPr>
        <cdr:cNvSpPr txBox="1"/>
      </cdr:nvSpPr>
      <cdr:spPr>
        <a:xfrm xmlns:a="http://schemas.openxmlformats.org/drawingml/2006/main">
          <a:off x="0" y="2838449"/>
          <a:ext cx="53340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0.87383</cdr:y>
    </cdr:from>
    <cdr:to>
      <cdr:x>0.9941</cdr:x>
      <cdr:y>1</cdr:y>
    </cdr:to>
    <cdr:sp macro="" textlink="SiartData!$J$466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9A26301-AAA0-4134-B7D3-B0A7892AA336}"/>
            </a:ext>
          </a:extLst>
        </cdr:cNvPr>
        <cdr:cNvSpPr txBox="1"/>
      </cdr:nvSpPr>
      <cdr:spPr>
        <a:xfrm xmlns:a="http://schemas.openxmlformats.org/drawingml/2006/main">
          <a:off x="0" y="2836556"/>
          <a:ext cx="5381607" cy="4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738BB9C-4440-4BB3-9448-94659EF1E76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Nodwch mai dim ond refeniw ychwanegol o drafodiadau cyfraddau uwch sydd yn y golofn hon. Nid yw'r eitem hon yn cynnwys elfen prif gyfradd trafodiadau cyfradd uwch.</a:t>
          </a:fld>
          <a:endParaRPr lang="en-US" sz="1100">
            <a:solidFill>
              <a:srgbClr val="595959"/>
            </a:solidFill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0.19191</cdr:x>
      <cdr:y>0.17711</cdr:y>
    </cdr:to>
    <cdr:sp macro="" textlink="SiartData!$K$9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036314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C386076-0A41-4625-913C-F7E66DE4B75F}" type="TxLink">
            <a:rPr lang="en-US" sz="105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Nifer y trafodiadau</a:t>
          </a:fld>
          <a:endParaRPr lang="en-US" sz="105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0.00305</cdr:y>
    </cdr:from>
    <cdr:to>
      <cdr:x>0.23522</cdr:x>
      <cdr:y>0.1721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00BD82-BDD9-4077-8653-51F7D8BDCF44}"/>
            </a:ext>
          </a:extLst>
        </cdr:cNvPr>
        <cdr:cNvSpPr txBox="1"/>
      </cdr:nvSpPr>
      <cdr:spPr>
        <a:xfrm xmlns:a="http://schemas.openxmlformats.org/drawingml/2006/main">
          <a:off x="0" y="8102"/>
          <a:ext cx="1295400" cy="44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8E0799-37A4-4F04-8383-64D147B49554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0.70913</cdr:x>
      <cdr:y>0.00611</cdr:y>
    </cdr:from>
    <cdr:to>
      <cdr:x>1</cdr:x>
      <cdr:y>0.15272</cdr:y>
    </cdr:to>
    <cdr:sp macro="" textlink="SiartData!#REF!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5A9096D-858E-47F0-A7AB-CC092E717BBD}"/>
            </a:ext>
          </a:extLst>
        </cdr:cNvPr>
        <cdr:cNvSpPr txBox="1"/>
      </cdr:nvSpPr>
      <cdr:spPr>
        <a:xfrm xmlns:a="http://schemas.openxmlformats.org/drawingml/2006/main">
          <a:off x="3905250" y="16232"/>
          <a:ext cx="1601853" cy="389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9846638-2A1F-4492-9E5C-6953F025D8FE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0.00404</cdr:x>
      <cdr:y>0</cdr:y>
    </cdr:from>
    <cdr:to>
      <cdr:x>0.23522</cdr:x>
      <cdr:y>0.19361</cdr:y>
    </cdr:to>
    <cdr:sp macro="" textlink="SiartData!$K$28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9D9B105-A14B-4916-9E06-25ECFF4E48C7}"/>
            </a:ext>
          </a:extLst>
        </cdr:cNvPr>
        <cdr:cNvSpPr txBox="1"/>
      </cdr:nvSpPr>
      <cdr:spPr>
        <a:xfrm xmlns:a="http://schemas.openxmlformats.org/drawingml/2006/main">
          <a:off x="22249" y="0"/>
          <a:ext cx="1273132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B4A8A07-57F4-4AE0-873E-94C7D2BFE3EE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Nifer yr ad-daliadau a gymeradwywyd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0.71778</cdr:x>
      <cdr:y>0</cdr:y>
    </cdr:from>
    <cdr:to>
      <cdr:x>1</cdr:x>
      <cdr:y>0.17568</cdr:y>
    </cdr:to>
    <cdr:sp macro="" textlink="SiartData!$K$284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5ABB3F1-904D-476A-97B0-25F1F30BEBA9}"/>
            </a:ext>
          </a:extLst>
        </cdr:cNvPr>
        <cdr:cNvSpPr txBox="1"/>
      </cdr:nvSpPr>
      <cdr:spPr>
        <a:xfrm xmlns:a="http://schemas.openxmlformats.org/drawingml/2006/main">
          <a:off x="3952875" y="0"/>
          <a:ext cx="1554228" cy="466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A419F93-F46D-4807-B44D-FD7991565257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Gwerth yr ad-daliadau a gymeradwywyd (£ miliwn)</a:t>
          </a:fld>
          <a:endParaRPr lang="en-US" sz="1100" b="1">
            <a:solidFill>
              <a:srgbClr val="272262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0.28435</cdr:x>
      <cdr:y>0.11059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531620" cy="407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2D6BB68-9290-4CFB-A691-1908F50C11A3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0.82781</cdr:y>
    </cdr:from>
    <cdr:to>
      <cdr:x>0.9991</cdr:x>
      <cdr:y>1</cdr:y>
    </cdr:to>
    <cdr:sp macro="" textlink="SiartData!$J$265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93304B-4F4D-4BAD-9CFA-0834A5099B04}"/>
            </a:ext>
          </a:extLst>
        </cdr:cNvPr>
        <cdr:cNvSpPr txBox="1"/>
      </cdr:nvSpPr>
      <cdr:spPr>
        <a:xfrm xmlns:a="http://schemas.openxmlformats.org/drawingml/2006/main">
          <a:off x="0" y="2381251"/>
          <a:ext cx="5381605" cy="495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26EA147-0E49-4FE4-964B-681A77D61F5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Mewn nifer fach iawn o drafodiadau, hawliwyd mwy nag un math o ryddhad. Caiff trafodiadau o'r fath eu cyfrif yn erbyn pob rhyddhad a hawlir, ond dim ond unwaith yn y cyfanswm.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0.0009</cdr:x>
      <cdr:y>0</cdr:y>
    </cdr:from>
    <cdr:to>
      <cdr:x>0.27232</cdr:x>
      <cdr:y>0.16783</cdr:y>
    </cdr:to>
    <cdr:sp macro="" textlink="SiartData!$K$255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C6CA863F-2ED4-4B4A-A0E1-1B3DB68C09EE}"/>
            </a:ext>
          </a:extLst>
        </cdr:cNvPr>
        <cdr:cNvSpPr txBox="1"/>
      </cdr:nvSpPr>
      <cdr:spPr>
        <a:xfrm xmlns:a="http://schemas.openxmlformats.org/drawingml/2006/main">
          <a:off x="4848" y="0"/>
          <a:ext cx="1462002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1E176A6-9649-4DA5-BA39-1E29545D7BA1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Nifer y trafodiadau a ryddhawyd</a:t>
          </a:fld>
          <a:endParaRPr lang="en-US" sz="1100" b="1">
            <a:solidFill>
              <a:srgbClr val="595959"/>
            </a:solidFill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0.18674</cdr:x>
      <cdr:y>0.15711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005840" cy="392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BAF2379-08CB-46BE-8D08-D19A43F8CE2F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0.83117</cdr:y>
    </cdr:from>
    <cdr:to>
      <cdr:x>0.9991</cdr:x>
      <cdr:y>1</cdr:y>
    </cdr:to>
    <cdr:sp macro="" textlink="SiartData!$J$278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2438400"/>
          <a:ext cx="538160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24D9DF3-1324-4237-919F-D2128BA0431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Mewn nifer fach iawn o drafodiadau, hawliwyd mwy nag un math o ryddhad. Caiff trafodiadau o'r fath eu cyfrif yn erbyn pob rhyddhad a hawlir, ond dim ond unwaith yn y cyfanswm.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0.26171</cdr:x>
      <cdr:y>0.10552</cdr:y>
    </cdr:to>
    <cdr:sp macro="" textlink="SiartData!$K$270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6C5C672-0F0A-4BE3-86A4-B7A3F3594B7A}"/>
            </a:ext>
          </a:extLst>
        </cdr:cNvPr>
        <cdr:cNvSpPr txBox="1"/>
      </cdr:nvSpPr>
      <cdr:spPr>
        <a:xfrm xmlns:a="http://schemas.openxmlformats.org/drawingml/2006/main">
          <a:off x="0" y="0"/>
          <a:ext cx="1409700" cy="293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608A4A8-7879-4611-8485-D1C7383BAFD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Treth wedi’i rhyddhau (£ miliwn)</a:t>
          </a:fld>
          <a:endParaRPr lang="en-US" sz="1100" b="1">
            <a:solidFill>
              <a:srgbClr val="595959"/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0.19178</cdr:x>
      <cdr:y>0.15411</cdr:y>
    </cdr:to>
    <cdr:sp macro="" textlink="SiartData!$K$47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038210" cy="4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F2EB83F-1584-4B4E-8E50-2061AFB53FD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0.5601</cdr:x>
      <cdr:y>0.04619</cdr:y>
    </cdr:from>
    <cdr:to>
      <cdr:x>0.80584</cdr:x>
      <cdr:y>0.11552</cdr:y>
    </cdr:to>
    <cdr:sp macro="" textlink="SiartData!$J$483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F9B6647-7FD6-4A30-9D3E-EAA152A7272D}"/>
            </a:ext>
          </a:extLst>
        </cdr:cNvPr>
        <cdr:cNvSpPr txBox="1"/>
      </cdr:nvSpPr>
      <cdr:spPr>
        <a:xfrm xmlns:a="http://schemas.openxmlformats.org/drawingml/2006/main">
          <a:off x="3032128" y="121869"/>
          <a:ext cx="1330322" cy="1829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E02EDC4-DB1A-4EE7-BCDF-545E045AF7D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Cyfartaledd gwerth</a:t>
          </a:fld>
          <a:endParaRPr lang="en-US" sz="1100" b="1">
            <a:solidFill>
              <a:srgbClr val="F8A500"/>
            </a:solidFill>
          </a:endParaRPr>
        </a:p>
      </cdr:txBody>
    </cdr:sp>
  </cdr:relSizeAnchor>
  <cdr:relSizeAnchor xmlns:cdr="http://schemas.openxmlformats.org/drawingml/2006/chartDrawing">
    <cdr:from>
      <cdr:x>0.43088</cdr:x>
      <cdr:y>0.09369</cdr:y>
    </cdr:from>
    <cdr:to>
      <cdr:x>0.5419</cdr:x>
      <cdr:y>0.09369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03DE6FA8-B418-4B36-9DB8-EDD7F884BAD6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 flipH="1">
          <a:off x="2332615" y="260570"/>
          <a:ext cx="601012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8A5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0.0625</cdr:y>
    </cdr:from>
    <cdr:to>
      <cdr:x>0.18909</cdr:x>
      <cdr:y>0.19688</cdr:y>
    </cdr:to>
    <cdr:sp macro="" textlink="SiartData!$K$43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190500"/>
          <a:ext cx="1000434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34A1567-DEFD-4BBC-9F1A-C9507BAE3E3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0.17117</cdr:y>
    </cdr:to>
    <cdr:sp macro="" textlink="SiartData!$K$13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27994" cy="41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9A8F1D64-1322-4DB3-BC58-5AA7A8B0A71E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rgbClr val="595959"/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0</xdr:row>
          <xdr:rowOff>152400</xdr:rowOff>
        </xdr:from>
        <xdr:to>
          <xdr:col>11</xdr:col>
          <xdr:colOff>247650</xdr:colOff>
          <xdr:row>4</xdr:row>
          <xdr:rowOff>69850</xdr:rowOff>
        </xdr:to>
        <xdr:sp macro="" textlink="">
          <xdr:nvSpPr>
            <xdr:cNvPr id="18433" name="List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3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0.34854</cdr:x>
      <cdr:y>0.17516</cdr:y>
    </cdr:to>
    <cdr:sp macro="" textlink="SiartData!$K$29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882140" cy="472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B70C30-1BCA-4D09-B3D1-A1E5B441DD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Gwerth taliadau Treth Trafodiadau Tir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0.82026</cdr:y>
    </cdr:from>
    <cdr:to>
      <cdr:x>1</cdr:x>
      <cdr:y>1</cdr:y>
    </cdr:to>
    <cdr:sp macro="" textlink="SiartData!$J$313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2390775"/>
          <a:ext cx="521140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647EC1-F167-4C9F-B3B1-3926FDDEC5A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Syler, ar gyfer Ebrill 2020 (oherwydd ei faint annodweddiadol), nad yw’r £28.2 miliwn a dalwyd am drafodiad prif linellau’r cymoedd Trafnidiaeth Cymru wedi'i chynnwys yn y siart hon.</a:t>
          </a:fld>
          <a:endParaRPr lang="en-US" sz="1100">
            <a:solidFill>
              <a:srgbClr val="595959"/>
            </a:solidFill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527050</xdr:colOff>
          <xdr:row>1</xdr:row>
          <xdr:rowOff>19050</xdr:rowOff>
        </xdr:from>
        <xdr:to>
          <xdr:col>12</xdr:col>
          <xdr:colOff>469900</xdr:colOff>
          <xdr:row>4</xdr:row>
          <xdr:rowOff>146050</xdr:rowOff>
        </xdr:to>
        <xdr:sp macro="" textlink="">
          <xdr:nvSpPr>
            <xdr:cNvPr id="19457" name="List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4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0.3595</cdr:x>
      <cdr:y>0.17117</cdr:y>
    </cdr:to>
    <cdr:sp macro="" textlink="SiartData!$K$17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895475" cy="509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77132FEA-7E93-4185-A675-B7E4ED61081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trafodiadau/treth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0.92236</cdr:y>
    </cdr:from>
    <cdr:to>
      <cdr:x>0.98594</cdr:x>
      <cdr:y>1</cdr:y>
    </cdr:to>
    <cdr:sp macro="" textlink="SiartData!$J$182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34DBD4-1C23-466E-8288-2006BD513386}"/>
            </a:ext>
          </a:extLst>
        </cdr:cNvPr>
        <cdr:cNvSpPr txBox="1"/>
      </cdr:nvSpPr>
      <cdr:spPr>
        <a:xfrm xmlns:a="http://schemas.openxmlformats.org/drawingml/2006/main">
          <a:off x="0" y="2714414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E5DD4E4-A8A7-4C6C-BA1C-5D37326CEA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0.10117</cdr:y>
    </cdr:to>
    <cdr:sp macro="" textlink="SiartData!$K$18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18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DF2B06E-EC20-4692-9974-CDE14FF36C87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0.00071</cdr:x>
      <cdr:y>0.71978</cdr:y>
    </cdr:from>
    <cdr:to>
      <cdr:x>0.99717</cdr:x>
      <cdr:y>0.89897</cdr:y>
    </cdr:to>
    <cdr:sp macro="" textlink="SiartData!$J$19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3828" y="2819157"/>
          <a:ext cx="5367385" cy="701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0.83169</cdr:y>
    </cdr:from>
    <cdr:to>
      <cdr:x>0.99646</cdr:x>
      <cdr:y>0.97082</cdr:y>
    </cdr:to>
    <cdr:sp macro="" textlink="SiartData!$J$199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57452"/>
          <a:ext cx="5367385" cy="54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0.94171</cdr:y>
    </cdr:from>
    <cdr:to>
      <cdr:x>0.9996</cdr:x>
      <cdr:y>1</cdr:y>
    </cdr:to>
    <cdr:sp macro="" textlink="SiartData!$J$200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C2A6245-1E91-4E4C-B174-D48376D94DEE}"/>
            </a:ext>
          </a:extLst>
        </cdr:cNvPr>
        <cdr:cNvSpPr txBox="1"/>
      </cdr:nvSpPr>
      <cdr:spPr>
        <a:xfrm xmlns:a="http://schemas.openxmlformats.org/drawingml/2006/main">
          <a:off x="0" y="3688383"/>
          <a:ext cx="5384296" cy="228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E6DD43C-6168-4AC8-84B1-9E6A3230726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0.06127</cdr:y>
    </cdr:from>
    <cdr:to>
      <cdr:x>0.18706</cdr:x>
      <cdr:y>0.24337</cdr:y>
    </cdr:to>
    <cdr:sp macro="" textlink="SiartData!$K$6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238125"/>
          <a:ext cx="1019159" cy="707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0.00175</cdr:x>
      <cdr:y>0.87255</cdr:y>
    </cdr:from>
    <cdr:to>
      <cdr:x>0.98953</cdr:x>
      <cdr:y>0.93627</cdr:y>
    </cdr:to>
    <cdr:sp macro="" textlink="SiartData!$J$79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D9E6881-A38F-4A51-A848-E950C1DA564A}"/>
            </a:ext>
          </a:extLst>
        </cdr:cNvPr>
        <cdr:cNvSpPr txBox="1"/>
      </cdr:nvSpPr>
      <cdr:spPr>
        <a:xfrm xmlns:a="http://schemas.openxmlformats.org/drawingml/2006/main">
          <a:off x="9535" y="3390902"/>
          <a:ext cx="5381721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5B5A024-5F51-4710-93A0-C4EF554CE9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Chwefror i Ebrill 2020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0.79412</cdr:y>
    </cdr:from>
    <cdr:to>
      <cdr:x>0.98778</cdr:x>
      <cdr:y>0.88971</cdr:y>
    </cdr:to>
    <cdr:sp macro="" textlink="SiartData!$J$78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3068EA2-0460-4CFA-8660-322BF74A50F8}"/>
            </a:ext>
          </a:extLst>
        </cdr:cNvPr>
        <cdr:cNvSpPr txBox="1"/>
      </cdr:nvSpPr>
      <cdr:spPr>
        <a:xfrm xmlns:a="http://schemas.openxmlformats.org/drawingml/2006/main">
          <a:off x="0" y="3086103"/>
          <a:ext cx="5381722" cy="371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A6CB913-827A-4B8A-8553-0D7FD784BA8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Mai 2020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0.91176</cdr:y>
    </cdr:from>
    <cdr:to>
      <cdr:x>0.98778</cdr:x>
      <cdr:y>1</cdr:y>
    </cdr:to>
    <cdr:sp macro="" textlink="SiartData!$J$80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5F34E15-FB7D-4D43-9BA8-8ADE5E969591}"/>
            </a:ext>
          </a:extLst>
        </cdr:cNvPr>
        <cdr:cNvSpPr txBox="1"/>
      </cdr:nvSpPr>
      <cdr:spPr>
        <a:xfrm xmlns:a="http://schemas.openxmlformats.org/drawingml/2006/main">
          <a:off x="0" y="3543302"/>
          <a:ext cx="5381722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45D9740-3B3B-4655-AD49-6CDFC08F7A4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 unrhyw dreth yn ddyledus sy'n gysylltiedig â'r trafodiadau ychwanegol a ddangosir yn Ffigur 2.3 wedi'i hepgor.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0.17117</cdr:y>
    </cdr:to>
    <cdr:sp macro="" textlink="SiartData!$K$8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20" cy="43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5E5F8601-AB33-4060-8FA1-0555C9B848B5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0.00377</cdr:x>
      <cdr:y>0.81764</cdr:y>
    </cdr:from>
    <cdr:to>
      <cdr:x>0.9167</cdr:x>
      <cdr:y>0.95251</cdr:y>
    </cdr:to>
    <cdr:sp macro="" textlink="SiartData!$J$9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AF9FB7-889D-4278-BF2B-0D4C1DF8119B}"/>
            </a:ext>
          </a:extLst>
        </cdr:cNvPr>
        <cdr:cNvSpPr txBox="1"/>
      </cdr:nvSpPr>
      <cdr:spPr>
        <a:xfrm xmlns:a="http://schemas.openxmlformats.org/drawingml/2006/main">
          <a:off x="20310" y="2361318"/>
          <a:ext cx="4916780" cy="389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9FC328-7988-44C5-9F6B-F62093EE7AF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¹ Mae trawsgludo / trosglwyddo perchnogaeth yn cynnwys nifer bach o drafodiadau sydd yn y categori ‘Arall’.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0.00051</cdr:x>
      <cdr:y>0.92084</cdr:y>
    </cdr:from>
    <cdr:to>
      <cdr:x>1</cdr:x>
      <cdr:y>1</cdr:y>
    </cdr:to>
    <cdr:sp macro="" textlink="SiartData!$J$92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56F9E23-6A20-4EE2-B687-28EFD927214B}"/>
            </a:ext>
          </a:extLst>
        </cdr:cNvPr>
        <cdr:cNvSpPr txBox="1"/>
      </cdr:nvSpPr>
      <cdr:spPr>
        <a:xfrm xmlns:a="http://schemas.openxmlformats.org/drawingml/2006/main">
          <a:off x="2722" y="2659380"/>
          <a:ext cx="538299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DF25C9-8027-4B8F-B6F2-FF268860D05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0.09154</cdr:y>
    </cdr:from>
    <cdr:to>
      <cdr:x>0.19938</cdr:x>
      <cdr:y>0.23082</cdr:y>
    </cdr:to>
    <cdr:sp macro="" textlink="SiartData!$K$4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332197"/>
          <a:ext cx="1095398" cy="505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0.00173</cdr:x>
      <cdr:y>0.85564</cdr:y>
    </cdr:from>
    <cdr:to>
      <cdr:x>1</cdr:x>
      <cdr:y>0.95238</cdr:y>
    </cdr:to>
    <cdr:sp macro="" textlink="SiartData!$J$58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9505" y="3105151"/>
          <a:ext cx="5484515" cy="351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D01A81F-4F99-4E42-8975-D1850C35D1B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Mai 2020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0.94226</cdr:y>
    </cdr:from>
    <cdr:to>
      <cdr:x>1</cdr:x>
      <cdr:y>1</cdr:y>
    </cdr:to>
    <cdr:sp macro="" textlink="SiartData!$J$59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3419476"/>
          <a:ext cx="549402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95A81C-252E-4E75-A76C-4C4491BDE6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Chwefror i Ebrill 2020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2.70028E-7</cdr:y>
    </cdr:from>
    <cdr:to>
      <cdr:x>0.23483</cdr:x>
      <cdr:y>0.11728</cdr:y>
    </cdr:to>
    <cdr:sp macro="" textlink="SiartData!$K$20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1"/>
          <a:ext cx="1264901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176E2234-AD8B-45CA-9AA6-B514E1FF39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dreth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0.71569</cdr:y>
    </cdr:from>
    <cdr:to>
      <cdr:x>1</cdr:x>
      <cdr:y>0.87145</cdr:y>
    </cdr:to>
    <cdr:sp macro="" textlink="SiartData!$J$19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19068" y="2781300"/>
          <a:ext cx="5367385" cy="605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0.82745</cdr:y>
    </cdr:from>
    <cdr:to>
      <cdr:x>0.99646</cdr:x>
      <cdr:y>0.9549</cdr:y>
    </cdr:to>
    <cdr:sp macro="" textlink="SiartData!$J$199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15640"/>
          <a:ext cx="536738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0.93856</cdr:y>
    </cdr:from>
    <cdr:to>
      <cdr:x>0.99646</cdr:x>
      <cdr:y>1</cdr:y>
    </cdr:to>
    <cdr:sp macro="" textlink="SiartData!$J$218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E57E16E-7317-421E-8232-6AE93C7D3760}"/>
            </a:ext>
          </a:extLst>
        </cdr:cNvPr>
        <cdr:cNvSpPr txBox="1"/>
      </cdr:nvSpPr>
      <cdr:spPr>
        <a:xfrm xmlns:a="http://schemas.openxmlformats.org/drawingml/2006/main">
          <a:off x="0" y="3647440"/>
          <a:ext cx="5367385" cy="238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BADE35-23E7-437A-AA4A-62BFC865F1A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0CB8-EE1B-4760-9D6E-22BBDEA7E0D7}">
  <sheetPr codeName="Sheet1"/>
  <dimension ref="A1:W75"/>
  <sheetViews>
    <sheetView tabSelected="1" zoomScaleNormal="100" workbookViewId="0">
      <pane ySplit="15" topLeftCell="A16" activePane="bottomLeft" state="frozen"/>
      <selection activeCell="B6" sqref="B6"/>
      <selection pane="bottomLeft" sqref="A1:B1"/>
    </sheetView>
  </sheetViews>
  <sheetFormatPr defaultColWidth="0" defaultRowHeight="12.5" x14ac:dyDescent="0.25"/>
  <cols>
    <col min="1" max="1" width="11.26953125" style="7" customWidth="1"/>
    <col min="2" max="2" width="155.453125" style="1" customWidth="1"/>
    <col min="3" max="3" width="27.7265625" style="1" customWidth="1"/>
    <col min="4" max="6" width="1.1796875" style="1" customWidth="1"/>
    <col min="7" max="8" width="8.81640625" style="1" hidden="1" customWidth="1"/>
    <col min="9" max="9" width="12.1796875" style="1" hidden="1" customWidth="1"/>
    <col min="10" max="10" width="12.81640625" style="1" hidden="1" customWidth="1"/>
    <col min="11" max="23" width="0" style="1" hidden="1" customWidth="1"/>
    <col min="24" max="16384" width="8.81640625" style="1" hidden="1"/>
  </cols>
  <sheetData>
    <row r="1" spans="1:11" ht="17.5" customHeight="1" x14ac:dyDescent="0.25">
      <c r="A1" s="238" t="s">
        <v>615</v>
      </c>
      <c r="B1" s="238"/>
      <c r="C1" s="2"/>
      <c r="D1" s="3"/>
      <c r="E1" s="3"/>
      <c r="F1" s="3"/>
      <c r="G1" s="3"/>
      <c r="H1" s="3"/>
      <c r="I1" s="3"/>
      <c r="J1" s="3"/>
    </row>
    <row r="2" spans="1:11" s="4" customFormat="1" ht="25.5" customHeight="1" x14ac:dyDescent="0.25">
      <c r="A2" s="239" t="s">
        <v>2</v>
      </c>
      <c r="B2" s="239"/>
    </row>
    <row r="3" spans="1:11" ht="38.25" customHeight="1" x14ac:dyDescent="0.25">
      <c r="A3" s="240" t="s">
        <v>3</v>
      </c>
      <c r="B3" s="240"/>
      <c r="C3" s="5"/>
    </row>
    <row r="4" spans="1:11" ht="25.5" customHeight="1" x14ac:dyDescent="0.25">
      <c r="A4" s="7" t="s">
        <v>4</v>
      </c>
    </row>
    <row r="5" spans="1:11" x14ac:dyDescent="0.25">
      <c r="A5" s="8" t="s">
        <v>5</v>
      </c>
    </row>
    <row r="6" spans="1:11" ht="25.5" customHeight="1" x14ac:dyDescent="0.25">
      <c r="A6" s="9" t="s">
        <v>6</v>
      </c>
    </row>
    <row r="7" spans="1:11" x14ac:dyDescent="0.25">
      <c r="A7" s="8" t="s">
        <v>7</v>
      </c>
    </row>
    <row r="8" spans="1:11" ht="25.5" customHeight="1" x14ac:dyDescent="0.25">
      <c r="A8" s="9" t="s">
        <v>8</v>
      </c>
    </row>
    <row r="9" spans="1:11" ht="25.5" customHeight="1" x14ac:dyDescent="0.25">
      <c r="A9" s="9" t="s">
        <v>9</v>
      </c>
    </row>
    <row r="10" spans="1:11" x14ac:dyDescent="0.25">
      <c r="A10" s="9" t="s">
        <v>10</v>
      </c>
    </row>
    <row r="11" spans="1:11" x14ac:dyDescent="0.25">
      <c r="A11" s="9" t="s">
        <v>11</v>
      </c>
    </row>
    <row r="12" spans="1:11" x14ac:dyDescent="0.25">
      <c r="A12" s="9" t="s">
        <v>12</v>
      </c>
    </row>
    <row r="13" spans="1:11" ht="25.5" customHeight="1" x14ac:dyDescent="0.25">
      <c r="A13" s="9" t="s">
        <v>13</v>
      </c>
    </row>
    <row r="14" spans="1:11" ht="25.5" customHeight="1" x14ac:dyDescent="0.3">
      <c r="A14" s="11" t="s">
        <v>14</v>
      </c>
      <c r="I14" s="10"/>
      <c r="J14" s="10"/>
      <c r="K14" s="10"/>
    </row>
    <row r="15" spans="1:11" ht="13" x14ac:dyDescent="0.3">
      <c r="A15" s="12"/>
      <c r="I15" s="10"/>
      <c r="J15" s="10"/>
      <c r="K15" s="10"/>
    </row>
    <row r="16" spans="1:11" ht="13" x14ac:dyDescent="0.3">
      <c r="A16" s="11" t="s">
        <v>15</v>
      </c>
      <c r="I16" s="10"/>
      <c r="J16" s="10"/>
      <c r="K16" s="10"/>
    </row>
    <row r="17" spans="1:11" ht="25.5" customHeight="1" x14ac:dyDescent="0.3">
      <c r="A17" s="8" t="s">
        <v>16</v>
      </c>
      <c r="B17" s="1" t="s">
        <v>17</v>
      </c>
      <c r="I17" s="10"/>
      <c r="J17" s="10"/>
      <c r="K17" s="10"/>
    </row>
    <row r="18" spans="1:11" ht="13" x14ac:dyDescent="0.3">
      <c r="A18" s="8" t="s">
        <v>18</v>
      </c>
      <c r="B18" s="1" t="s">
        <v>19</v>
      </c>
      <c r="I18" s="10"/>
      <c r="J18" s="10"/>
      <c r="K18" s="10"/>
    </row>
    <row r="19" spans="1:11" ht="13" x14ac:dyDescent="0.3">
      <c r="A19" s="8" t="s">
        <v>20</v>
      </c>
      <c r="B19" s="1" t="s">
        <v>21</v>
      </c>
      <c r="I19" s="10"/>
      <c r="J19" s="10"/>
      <c r="K19" s="10"/>
    </row>
    <row r="20" spans="1:11" ht="13" x14ac:dyDescent="0.3">
      <c r="A20" s="8" t="s">
        <v>22</v>
      </c>
      <c r="B20" s="1" t="s">
        <v>23</v>
      </c>
      <c r="I20" s="10"/>
      <c r="J20" s="10"/>
      <c r="K20" s="10"/>
    </row>
    <row r="21" spans="1:11" ht="13" x14ac:dyDescent="0.3">
      <c r="A21" s="8" t="s">
        <v>24</v>
      </c>
      <c r="B21" s="1" t="s">
        <v>25</v>
      </c>
      <c r="I21" s="10"/>
      <c r="J21" s="10"/>
      <c r="K21" s="10"/>
    </row>
    <row r="22" spans="1:11" ht="13" x14ac:dyDescent="0.3">
      <c r="A22" s="8" t="s">
        <v>26</v>
      </c>
      <c r="B22" s="1" t="s">
        <v>27</v>
      </c>
      <c r="I22" s="10"/>
      <c r="J22" s="10"/>
      <c r="K22" s="10"/>
    </row>
    <row r="23" spans="1:11" ht="13" x14ac:dyDescent="0.3">
      <c r="A23" s="8" t="s">
        <v>28</v>
      </c>
      <c r="B23" s="1" t="s">
        <v>29</v>
      </c>
      <c r="I23" s="10"/>
      <c r="J23" s="10"/>
      <c r="K23" s="10"/>
    </row>
    <row r="24" spans="1:11" ht="13" x14ac:dyDescent="0.3">
      <c r="A24" s="8" t="s">
        <v>30</v>
      </c>
      <c r="B24" s="1" t="s">
        <v>31</v>
      </c>
      <c r="I24" s="10"/>
      <c r="J24" s="10"/>
      <c r="K24" s="10"/>
    </row>
    <row r="25" spans="1:11" ht="25.5" customHeight="1" x14ac:dyDescent="0.3">
      <c r="A25" s="11" t="s">
        <v>32</v>
      </c>
      <c r="I25" s="10"/>
      <c r="J25" s="10"/>
      <c r="K25" s="10"/>
    </row>
    <row r="26" spans="1:11" ht="25.5" customHeight="1" x14ac:dyDescent="0.3">
      <c r="A26" s="12" t="s">
        <v>33</v>
      </c>
      <c r="B26" s="12"/>
      <c r="C26" s="12"/>
      <c r="I26" s="10"/>
      <c r="J26" s="10"/>
      <c r="K26" s="10"/>
    </row>
    <row r="27" spans="1:11" ht="13" x14ac:dyDescent="0.3">
      <c r="A27" s="8" t="s">
        <v>34</v>
      </c>
      <c r="B27" s="1" t="s">
        <v>35</v>
      </c>
      <c r="I27" s="10"/>
      <c r="J27" s="10"/>
      <c r="K27" s="10"/>
    </row>
    <row r="28" spans="1:11" s="10" customFormat="1" ht="25.5" customHeight="1" x14ac:dyDescent="0.3">
      <c r="A28" s="12" t="s">
        <v>36</v>
      </c>
      <c r="B28" s="12" t="s">
        <v>37</v>
      </c>
      <c r="C28" s="12"/>
    </row>
    <row r="29" spans="1:11" s="10" customFormat="1" ht="13" x14ac:dyDescent="0.3">
      <c r="A29" s="8" t="s">
        <v>38</v>
      </c>
      <c r="B29" s="1" t="s">
        <v>39</v>
      </c>
      <c r="C29" s="1"/>
    </row>
    <row r="30" spans="1:11" x14ac:dyDescent="0.25">
      <c r="A30" s="8" t="s">
        <v>40</v>
      </c>
      <c r="B30" s="1" t="s">
        <v>41</v>
      </c>
    </row>
    <row r="31" spans="1:11" x14ac:dyDescent="0.25">
      <c r="A31" s="8" t="s">
        <v>42</v>
      </c>
      <c r="B31" s="1" t="s">
        <v>43</v>
      </c>
    </row>
    <row r="32" spans="1:11" x14ac:dyDescent="0.25">
      <c r="A32" s="8" t="s">
        <v>44</v>
      </c>
      <c r="B32" s="1" t="s">
        <v>45</v>
      </c>
    </row>
    <row r="33" spans="1:3" x14ac:dyDescent="0.25">
      <c r="A33" s="8" t="s">
        <v>46</v>
      </c>
      <c r="B33" s="1" t="s">
        <v>47</v>
      </c>
    </row>
    <row r="34" spans="1:3" x14ac:dyDescent="0.25">
      <c r="A34" s="8" t="s">
        <v>48</v>
      </c>
      <c r="B34" s="1" t="s">
        <v>49</v>
      </c>
    </row>
    <row r="35" spans="1:3" x14ac:dyDescent="0.25">
      <c r="A35" s="8" t="s">
        <v>50</v>
      </c>
      <c r="B35" s="1" t="s">
        <v>51</v>
      </c>
    </row>
    <row r="36" spans="1:3" x14ac:dyDescent="0.25">
      <c r="A36" s="8" t="s">
        <v>52</v>
      </c>
      <c r="B36" s="1" t="s">
        <v>53</v>
      </c>
    </row>
    <row r="37" spans="1:3" x14ac:dyDescent="0.25">
      <c r="A37" s="8" t="s">
        <v>54</v>
      </c>
      <c r="B37" s="1" t="s">
        <v>55</v>
      </c>
    </row>
    <row r="38" spans="1:3" s="10" customFormat="1" ht="25.5" customHeight="1" x14ac:dyDescent="0.3">
      <c r="A38" s="12" t="s">
        <v>56</v>
      </c>
      <c r="B38" s="12" t="s">
        <v>57</v>
      </c>
      <c r="C38" s="12"/>
    </row>
    <row r="39" spans="1:3" s="10" customFormat="1" ht="13" x14ac:dyDescent="0.3">
      <c r="A39" s="8" t="s">
        <v>58</v>
      </c>
      <c r="B39" s="1" t="s">
        <v>59</v>
      </c>
      <c r="C39" s="1"/>
    </row>
    <row r="40" spans="1:3" s="10" customFormat="1" ht="13" x14ac:dyDescent="0.3">
      <c r="A40" s="8" t="s">
        <v>60</v>
      </c>
      <c r="B40" s="1" t="s">
        <v>61</v>
      </c>
      <c r="C40" s="1"/>
    </row>
    <row r="41" spans="1:3" x14ac:dyDescent="0.25">
      <c r="A41" s="8" t="s">
        <v>62</v>
      </c>
      <c r="B41" s="1" t="s">
        <v>63</v>
      </c>
    </row>
    <row r="42" spans="1:3" s="10" customFormat="1" ht="25.5" customHeight="1" x14ac:dyDescent="0.3">
      <c r="A42" s="12" t="s">
        <v>64</v>
      </c>
      <c r="B42" s="12" t="s">
        <v>65</v>
      </c>
      <c r="C42" s="12"/>
    </row>
    <row r="43" spans="1:3" s="10" customFormat="1" ht="13" x14ac:dyDescent="0.3">
      <c r="A43" s="8" t="s">
        <v>66</v>
      </c>
      <c r="B43" s="1" t="s">
        <v>67</v>
      </c>
      <c r="C43" s="1"/>
    </row>
    <row r="44" spans="1:3" s="10" customFormat="1" ht="13" x14ac:dyDescent="0.3">
      <c r="A44" s="8" t="s">
        <v>68</v>
      </c>
      <c r="B44" s="1" t="s">
        <v>69</v>
      </c>
      <c r="C44" s="1"/>
    </row>
    <row r="45" spans="1:3" x14ac:dyDescent="0.25">
      <c r="A45" s="8" t="s">
        <v>70</v>
      </c>
      <c r="B45" s="1" t="s">
        <v>71</v>
      </c>
    </row>
    <row r="46" spans="1:3" x14ac:dyDescent="0.25">
      <c r="A46" s="8" t="s">
        <v>72</v>
      </c>
      <c r="B46" s="1" t="s">
        <v>73</v>
      </c>
    </row>
    <row r="47" spans="1:3" s="10" customFormat="1" ht="25.5" customHeight="1" x14ac:dyDescent="0.3">
      <c r="A47" s="12" t="s">
        <v>74</v>
      </c>
      <c r="B47" s="12" t="s">
        <v>75</v>
      </c>
      <c r="C47" s="12"/>
    </row>
    <row r="48" spans="1:3" x14ac:dyDescent="0.25">
      <c r="A48" s="8" t="s">
        <v>76</v>
      </c>
      <c r="B48" s="1" t="s">
        <v>77</v>
      </c>
    </row>
    <row r="49" spans="1:3" x14ac:dyDescent="0.25">
      <c r="A49" s="8" t="s">
        <v>78</v>
      </c>
      <c r="B49" s="1" t="s">
        <v>79</v>
      </c>
    </row>
    <row r="50" spans="1:3" x14ac:dyDescent="0.25">
      <c r="A50" s="8" t="s">
        <v>80</v>
      </c>
      <c r="B50" s="1" t="s">
        <v>81</v>
      </c>
    </row>
    <row r="51" spans="1:3" x14ac:dyDescent="0.25">
      <c r="A51" s="8" t="s">
        <v>82</v>
      </c>
      <c r="B51" s="1" t="s">
        <v>83</v>
      </c>
    </row>
    <row r="52" spans="1:3" s="10" customFormat="1" ht="25.5" customHeight="1" x14ac:dyDescent="0.3">
      <c r="A52" s="12" t="s">
        <v>84</v>
      </c>
      <c r="B52" s="12" t="s">
        <v>85</v>
      </c>
      <c r="C52" s="12"/>
    </row>
    <row r="53" spans="1:3" x14ac:dyDescent="0.25">
      <c r="A53" s="8" t="s">
        <v>86</v>
      </c>
      <c r="B53" s="1" t="s">
        <v>87</v>
      </c>
    </row>
    <row r="54" spans="1:3" x14ac:dyDescent="0.25">
      <c r="A54" s="8" t="s">
        <v>88</v>
      </c>
      <c r="B54" s="1" t="s">
        <v>89</v>
      </c>
    </row>
    <row r="55" spans="1:3" s="10" customFormat="1" ht="25.5" customHeight="1" x14ac:dyDescent="0.3">
      <c r="A55" s="12" t="s">
        <v>90</v>
      </c>
      <c r="B55" s="12" t="s">
        <v>91</v>
      </c>
      <c r="C55" s="12"/>
    </row>
    <row r="56" spans="1:3" x14ac:dyDescent="0.25">
      <c r="A56" s="8" t="s">
        <v>92</v>
      </c>
      <c r="B56" s="1" t="s">
        <v>31</v>
      </c>
    </row>
    <row r="57" spans="1:3" x14ac:dyDescent="0.25">
      <c r="A57" s="8" t="s">
        <v>93</v>
      </c>
      <c r="B57" s="1" t="s">
        <v>94</v>
      </c>
    </row>
    <row r="58" spans="1:3" s="10" customFormat="1" ht="25.5" customHeight="1" x14ac:dyDescent="0.3">
      <c r="A58" s="12" t="s">
        <v>95</v>
      </c>
      <c r="B58" s="10" t="s">
        <v>96</v>
      </c>
    </row>
    <row r="59" spans="1:3" x14ac:dyDescent="0.25">
      <c r="A59" s="8" t="s">
        <v>97</v>
      </c>
      <c r="B59" s="1" t="s">
        <v>98</v>
      </c>
    </row>
    <row r="60" spans="1:3" x14ac:dyDescent="0.25">
      <c r="A60" s="8" t="s">
        <v>99</v>
      </c>
      <c r="B60" s="1" t="s">
        <v>100</v>
      </c>
    </row>
    <row r="61" spans="1:3" x14ac:dyDescent="0.25">
      <c r="A61" s="8" t="s">
        <v>101</v>
      </c>
      <c r="B61" s="1" t="s">
        <v>102</v>
      </c>
    </row>
    <row r="62" spans="1:3" x14ac:dyDescent="0.25">
      <c r="A62" s="8" t="s">
        <v>103</v>
      </c>
      <c r="B62" s="1" t="s">
        <v>104</v>
      </c>
    </row>
    <row r="63" spans="1:3" s="10" customFormat="1" ht="25.5" customHeight="1" x14ac:dyDescent="0.3">
      <c r="A63" s="12" t="s">
        <v>105</v>
      </c>
      <c r="B63" s="10" t="s">
        <v>106</v>
      </c>
    </row>
    <row r="64" spans="1:3" x14ac:dyDescent="0.25">
      <c r="A64" s="8" t="s">
        <v>107</v>
      </c>
      <c r="B64" s="1" t="s">
        <v>108</v>
      </c>
    </row>
    <row r="65" spans="1:17" x14ac:dyDescent="0.25">
      <c r="A65" s="8" t="s">
        <v>109</v>
      </c>
      <c r="B65" s="1" t="s">
        <v>110</v>
      </c>
    </row>
    <row r="66" spans="1:17" x14ac:dyDescent="0.25">
      <c r="A66" s="8" t="s">
        <v>111</v>
      </c>
      <c r="B66" s="1" t="s">
        <v>112</v>
      </c>
    </row>
    <row r="67" spans="1:17" ht="25.5" customHeight="1" x14ac:dyDescent="0.3">
      <c r="A67" s="12" t="s">
        <v>113</v>
      </c>
    </row>
    <row r="68" spans="1:17" x14ac:dyDescent="0.25">
      <c r="A68" s="8" t="s">
        <v>1</v>
      </c>
      <c r="B68" s="1" t="s">
        <v>114</v>
      </c>
    </row>
    <row r="69" spans="1:17" ht="25.5" customHeight="1" x14ac:dyDescent="0.3">
      <c r="A69" s="13" t="s">
        <v>115</v>
      </c>
      <c r="B69" s="13"/>
      <c r="C69" s="13"/>
      <c r="D69" s="13"/>
      <c r="E69" s="13"/>
      <c r="F69" s="13"/>
      <c r="H69" s="6"/>
      <c r="I69" s="6"/>
      <c r="J69" s="6"/>
      <c r="M69" s="6"/>
      <c r="N69" s="6"/>
      <c r="O69" s="6"/>
      <c r="P69" s="6"/>
      <c r="Q69" s="6"/>
    </row>
    <row r="70" spans="1:17" ht="25.5" customHeight="1" x14ac:dyDescent="0.3">
      <c r="A70" s="10" t="s">
        <v>116</v>
      </c>
      <c r="H70" s="6"/>
      <c r="I70" s="6"/>
      <c r="J70" s="6"/>
      <c r="M70" s="6"/>
      <c r="N70" s="6"/>
      <c r="O70" s="6"/>
      <c r="P70" s="6"/>
      <c r="Q70" s="6"/>
    </row>
    <row r="71" spans="1:17" x14ac:dyDescent="0.25">
      <c r="A71" s="8" t="s">
        <v>117</v>
      </c>
      <c r="B71" s="7" t="s">
        <v>118</v>
      </c>
      <c r="C71" s="7"/>
      <c r="H71" s="6"/>
      <c r="I71" s="6"/>
      <c r="J71" s="6"/>
      <c r="M71" s="6"/>
      <c r="N71" s="6"/>
      <c r="O71" s="6"/>
      <c r="P71" s="6"/>
      <c r="Q71" s="6"/>
    </row>
    <row r="72" spans="1:17" ht="25.5" customHeight="1" x14ac:dyDescent="0.3">
      <c r="A72" s="10" t="s">
        <v>119</v>
      </c>
      <c r="H72" s="6"/>
      <c r="I72" s="6"/>
      <c r="J72" s="6"/>
      <c r="M72" s="6"/>
      <c r="N72" s="6"/>
      <c r="O72" s="6"/>
      <c r="P72" s="6"/>
      <c r="Q72" s="6"/>
    </row>
    <row r="73" spans="1:17" x14ac:dyDescent="0.25">
      <c r="A73" s="8" t="s">
        <v>120</v>
      </c>
      <c r="B73" s="1" t="s">
        <v>121</v>
      </c>
      <c r="H73" s="6"/>
      <c r="I73" s="6"/>
      <c r="J73" s="6"/>
      <c r="M73" s="6"/>
      <c r="N73" s="6"/>
      <c r="O73" s="6"/>
      <c r="P73" s="6"/>
      <c r="Q73" s="6"/>
    </row>
    <row r="74" spans="1:17" x14ac:dyDescent="0.25">
      <c r="A74" s="8"/>
      <c r="H74" s="6"/>
      <c r="I74" s="6"/>
      <c r="J74" s="6"/>
      <c r="M74" s="6"/>
      <c r="N74" s="6"/>
      <c r="O74" s="6"/>
      <c r="P74" s="6"/>
      <c r="Q74" s="6"/>
    </row>
    <row r="75" spans="1:17" ht="13" x14ac:dyDescent="0.3">
      <c r="A75" s="10"/>
      <c r="H75" s="6"/>
      <c r="I75" s="6"/>
      <c r="J75" s="6"/>
      <c r="M75" s="6"/>
      <c r="N75" s="6"/>
      <c r="O75" s="6"/>
      <c r="P75" s="6"/>
      <c r="Q75" s="6"/>
    </row>
  </sheetData>
  <mergeCells count="3">
    <mergeCell ref="A1:B1"/>
    <mergeCell ref="A2:B2"/>
    <mergeCell ref="A3:B3"/>
  </mergeCells>
  <hyperlinks>
    <hyperlink ref="A68" location="FigA1" display="Figure A1" xr:uid="{66012369-0C8C-4EF5-B052-7E215DD81824}"/>
    <hyperlink ref="A17" location="Table1" display="Table1" xr:uid="{DC370A5E-398F-4D9D-8F84-B68F55ACA41B}"/>
    <hyperlink ref="A18:A24" location="Table1" display="Table 1" xr:uid="{3E714377-CACC-43A6-B286-2058B772635E}"/>
    <hyperlink ref="A30" location="Fig2_2" display="Fig2_2" xr:uid="{BDCFE892-ABD9-482E-AE56-A23A16BD01E6}"/>
    <hyperlink ref="A31" location="Fig2_3" display="Fig2_3" xr:uid="{275FE998-EEA1-4446-A963-E51BB0723B39}"/>
    <hyperlink ref="A32" location="Fig2_4" display="Fig2_4" xr:uid="{BEB767FA-0EDE-42EB-9135-6972E3238ED0}"/>
    <hyperlink ref="A33" location="Fig2_5" display="Fig2_5" xr:uid="{671C521C-1B58-48D8-88A5-02BF0DE9A76F}"/>
    <hyperlink ref="A34" location="Fig2_6" display="Fig2_6" xr:uid="{A8573B81-215C-47E8-B36E-8F3FA3BAFD5C}"/>
    <hyperlink ref="A35" location="Fig2_7" display="Fig2_7" xr:uid="{E59A4F5C-1B82-4479-A02E-3B0ED2EB5F2B}"/>
    <hyperlink ref="A39" location="Fig3_1" display="Fig3_1" xr:uid="{C803DF4F-08D9-461C-AD7B-0750F82A9447}"/>
    <hyperlink ref="A40" location="Fig3_2" display="Fig3_2" xr:uid="{B4E664AE-0D68-4771-9F13-5514EE68C7EF}"/>
    <hyperlink ref="A41" location="Fig3_3" display="Fig3_3" xr:uid="{7034950E-1EA5-41DE-8B09-699CB1B35002}"/>
    <hyperlink ref="A43" location="Fig4_1" display="Fig4_1" xr:uid="{B743842F-AB3B-4692-A112-61B448E3319C}"/>
    <hyperlink ref="A44" location="Fig4_2" display="Fig4_2" xr:uid="{DA1D25A4-6CB3-4313-894F-41A3791E882B}"/>
    <hyperlink ref="A45" location="Fig4_3" display="Fig4_3" xr:uid="{BC1500B7-A4B6-40E3-AF1B-3C9A7740035E}"/>
    <hyperlink ref="A56" location="Fig7_1" display="Fig7_1" xr:uid="{2FA51A17-36D0-4AAE-BDB6-FCB82E124437}"/>
    <hyperlink ref="A53" location="Fig6_1" display="Fig6_1" xr:uid="{066B5BE2-0C56-433F-B315-56B9A2897174}"/>
    <hyperlink ref="A49" location="Fig5_2" display="Fig5_2" xr:uid="{05DAE076-D7EE-4B13-BA6B-FB5A44397F5E}"/>
    <hyperlink ref="A48" location="Fig5_1" display="Fig5_1" xr:uid="{8EC8C336-7C48-46A5-8E07-18EDD06679EB}"/>
    <hyperlink ref="A46" location="Fig4_4" display="Fig4_4" xr:uid="{E56DF682-66C3-4A50-843E-10459B8898AD}"/>
    <hyperlink ref="A18" location="Table2" display="Table2" xr:uid="{0342895D-2880-41B7-BA86-2549E4689C25}"/>
    <hyperlink ref="A19" location="Table3" display="Table3" xr:uid="{26DFCEB5-1CF9-4D26-A63D-2B95AC1EC169}"/>
    <hyperlink ref="A20" location="Table4" display="Table4" xr:uid="{CAFC61D0-8A1F-4DD2-82CA-4001DEB8D49E}"/>
    <hyperlink ref="A21" location="Table5" display="Table5" xr:uid="{DA0216E5-3DC7-4F91-BA52-AC1B2C203E72}"/>
    <hyperlink ref="A22" location="Table6" display="Table6" xr:uid="{A2C7DA85-E1F5-47D5-A2A6-CCFDAF25A182}"/>
    <hyperlink ref="A23" location="Table6a" display="Table6a" xr:uid="{91212DA8-506E-4524-9FE1-A20A7A86E5B5}"/>
    <hyperlink ref="A24" location="Table7" display="Table7" xr:uid="{906BFE3C-8804-43EA-91DB-827394F03EE5}"/>
    <hyperlink ref="A71" location="TableA1FormulasHeader" display="TableA1FormulasHeader" xr:uid="{50BABFA0-FAEA-4330-B868-213E03FA23EE}"/>
    <hyperlink ref="A73" location="TableA2FormulasHeader" display="TableA2FormulasHeader" xr:uid="{09BCD29E-0186-4A39-8D34-B1B93AD867D4}"/>
    <hyperlink ref="A29" location="fig2_1" display="fig2_1" xr:uid="{7639B4C3-001D-477B-95BD-D80A500DAB75}"/>
    <hyperlink ref="A27" location="Fig1_1" display="Fig1_1" xr:uid="{5B1C8404-8534-4DFB-A50D-153142E17173}"/>
    <hyperlink ref="A37" location="Fig2_9" display="Fig2_9" xr:uid="{890B8EA4-0EAF-4E24-BE11-388AB200F88D}"/>
    <hyperlink ref="A36" location="Fig2_8" display="Fig2_8" xr:uid="{19DB0276-53BD-417C-9321-018B106E91BE}"/>
    <hyperlink ref="A54" location="Fig6_2" display="Fig6_2" xr:uid="{EB455C01-BCFE-405E-AFB5-95AD098EDB77}"/>
    <hyperlink ref="A66" location="Fig9_3" display="Fig9_3" xr:uid="{07D5DB4F-615D-45DE-ACB1-65822FCB7549}"/>
    <hyperlink ref="A65" location="Fig9_2" display="Fig9_2" xr:uid="{37471E55-D39F-425A-94D0-E0BBE7AEDDE8}"/>
    <hyperlink ref="A64" location="Fig9_1" display="Fig9_1" xr:uid="{C4D7E139-0D25-4E98-8CFD-08225B6271E5}"/>
    <hyperlink ref="A62" location="Fig8_4" display="Fig8_4" xr:uid="{FEB49994-145D-4938-8D82-2D19327E0DBD}"/>
    <hyperlink ref="A61" location="Fig8_3" display="Fig8_3" xr:uid="{F104168E-5CBB-412D-AB16-F8CE81469F8E}"/>
    <hyperlink ref="A60" location="Fig8_2" display="Fig8_2" xr:uid="{3FFAFBE5-4E47-47A4-95CD-7F1F14FD2E21}"/>
    <hyperlink ref="A59" location="Fig8_1" display="Fig8_1" xr:uid="{9FC39369-C4DC-47E2-9E23-BEF734226D06}"/>
    <hyperlink ref="A50" location="Fig5_3" display="Fig5_3" xr:uid="{11ECBE47-477A-4A48-AD13-E0EB4646857D}"/>
    <hyperlink ref="A51" location="Fig5_4" display="Fig5_4" xr:uid="{BBE9622A-894F-4896-8DDB-57642CA97AC5}"/>
    <hyperlink ref="A57" location="Fig7_2" display="Fig7_2" xr:uid="{4A6CB438-53B9-429F-8AD6-1D0F69415A11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22338-4F3F-4D1F-9BEA-0869CA794DE3}">
  <sheetPr codeName="Sheet24"/>
  <dimension ref="A1:E51"/>
  <sheetViews>
    <sheetView showGridLines="0" zoomScaleNormal="100" workbookViewId="0">
      <pane ySplit="4" topLeftCell="A5" activePane="bottomLeft" state="frozen"/>
      <selection pane="bottomLeft" sqref="A1:B1"/>
    </sheetView>
  </sheetViews>
  <sheetFormatPr defaultColWidth="0" defaultRowHeight="14.5" x14ac:dyDescent="0.35"/>
  <cols>
    <col min="1" max="1" width="2.7265625" customWidth="1"/>
    <col min="2" max="2" width="20.7265625" customWidth="1"/>
    <col min="3" max="3" width="25.26953125" customWidth="1"/>
    <col min="4" max="5" width="8.81640625" customWidth="1"/>
    <col min="6" max="16384" width="8.81640625" hidden="1"/>
  </cols>
  <sheetData>
    <row r="1" spans="1:5" s="1" customFormat="1" ht="12.5" x14ac:dyDescent="0.25">
      <c r="A1" s="251" t="s">
        <v>132</v>
      </c>
      <c r="B1" s="251"/>
      <c r="C1" s="78"/>
    </row>
    <row r="2" spans="1:5" s="1" customFormat="1" ht="30" customHeight="1" x14ac:dyDescent="0.3">
      <c r="A2" s="261" t="s">
        <v>512</v>
      </c>
      <c r="B2" s="261"/>
      <c r="C2" s="261"/>
      <c r="D2" s="10"/>
      <c r="E2" s="10"/>
    </row>
    <row r="3" spans="1:5" s="1" customFormat="1" ht="3.65" customHeight="1" x14ac:dyDescent="0.25">
      <c r="C3" s="78"/>
    </row>
    <row r="4" spans="1:5" s="1" customFormat="1" ht="32.5" customHeight="1" x14ac:dyDescent="0.6">
      <c r="A4" s="263"/>
      <c r="B4" s="263"/>
      <c r="C4" s="151" t="s">
        <v>298</v>
      </c>
    </row>
    <row r="5" spans="1:5" s="1" customFormat="1" ht="13" x14ac:dyDescent="0.3">
      <c r="A5" s="10" t="s">
        <v>368</v>
      </c>
      <c r="B5" s="10"/>
      <c r="C5" s="78"/>
    </row>
    <row r="6" spans="1:5" s="1" customFormat="1" ht="12.5" x14ac:dyDescent="0.25">
      <c r="A6" s="59"/>
      <c r="B6" s="1" t="s">
        <v>123</v>
      </c>
      <c r="C6" s="145">
        <v>219.5</v>
      </c>
    </row>
    <row r="7" spans="1:5" s="1" customFormat="1" ht="12.5" x14ac:dyDescent="0.25">
      <c r="A7" s="59"/>
      <c r="B7" s="58" t="s">
        <v>475</v>
      </c>
      <c r="C7" s="145">
        <v>232.9</v>
      </c>
    </row>
    <row r="8" spans="1:5" s="1" customFormat="1" ht="12.5" x14ac:dyDescent="0.25">
      <c r="A8" s="59"/>
      <c r="B8" s="58" t="s">
        <v>370</v>
      </c>
      <c r="C8" s="145">
        <v>46.5</v>
      </c>
    </row>
    <row r="9" spans="1:5" s="1" customFormat="1" ht="26.5" customHeight="1" x14ac:dyDescent="0.3">
      <c r="A9" s="10" t="s">
        <v>371</v>
      </c>
      <c r="B9" s="10"/>
      <c r="C9" s="78"/>
    </row>
    <row r="10" spans="1:5" s="1" customFormat="1" ht="12.5" x14ac:dyDescent="0.25">
      <c r="B10" s="57" t="s">
        <v>372</v>
      </c>
      <c r="C10" s="145">
        <v>38.6</v>
      </c>
    </row>
    <row r="11" spans="1:5" s="1" customFormat="1" ht="12.5" x14ac:dyDescent="0.25">
      <c r="B11" s="57" t="s">
        <v>373</v>
      </c>
      <c r="C11" s="145">
        <v>62.7</v>
      </c>
    </row>
    <row r="12" spans="1:5" s="1" customFormat="1" ht="12.5" x14ac:dyDescent="0.25">
      <c r="B12" s="57" t="s">
        <v>374</v>
      </c>
      <c r="C12" s="145">
        <v>65.7</v>
      </c>
    </row>
    <row r="13" spans="1:5" s="1" customFormat="1" ht="12.5" x14ac:dyDescent="0.25">
      <c r="B13" s="57" t="s">
        <v>375</v>
      </c>
      <c r="C13" s="145">
        <v>52.5</v>
      </c>
    </row>
    <row r="14" spans="1:5" s="1" customFormat="1" ht="26.5" customHeight="1" x14ac:dyDescent="0.25">
      <c r="B14" s="57" t="s">
        <v>376</v>
      </c>
      <c r="C14" s="145">
        <v>47.8</v>
      </c>
    </row>
    <row r="15" spans="1:5" s="1" customFormat="1" ht="12.5" x14ac:dyDescent="0.25">
      <c r="B15" s="57" t="s">
        <v>377</v>
      </c>
      <c r="C15" s="145">
        <v>60.5</v>
      </c>
    </row>
    <row r="16" spans="1:5" s="1" customFormat="1" ht="12.5" x14ac:dyDescent="0.25">
      <c r="B16" s="57" t="s">
        <v>378</v>
      </c>
      <c r="C16" s="145">
        <v>72.099999999999994</v>
      </c>
    </row>
    <row r="17" spans="1:3" s="1" customFormat="1" ht="12.5" x14ac:dyDescent="0.25">
      <c r="B17" s="57" t="s">
        <v>505</v>
      </c>
      <c r="C17" s="145">
        <v>52.5</v>
      </c>
    </row>
    <row r="18" spans="1:3" s="1" customFormat="1" ht="26.5" customHeight="1" x14ac:dyDescent="0.3">
      <c r="A18" s="10" t="s">
        <v>380</v>
      </c>
      <c r="C18" s="78"/>
    </row>
    <row r="19" spans="1:3" s="1" customFormat="1" ht="12.5" x14ac:dyDescent="0.25">
      <c r="B19" s="57" t="s">
        <v>381</v>
      </c>
      <c r="C19" s="145">
        <v>6.1</v>
      </c>
    </row>
    <row r="20" spans="1:3" s="1" customFormat="1" ht="12.5" x14ac:dyDescent="0.25">
      <c r="B20" s="57" t="s">
        <v>187</v>
      </c>
      <c r="C20" s="145">
        <v>17</v>
      </c>
    </row>
    <row r="21" spans="1:3" s="1" customFormat="1" ht="12.5" x14ac:dyDescent="0.25">
      <c r="B21" s="57" t="s">
        <v>382</v>
      </c>
      <c r="C21" s="145">
        <v>15.5</v>
      </c>
    </row>
    <row r="22" spans="1:3" s="1" customFormat="1" ht="12.5" x14ac:dyDescent="0.25">
      <c r="B22" s="57" t="s">
        <v>383</v>
      </c>
      <c r="C22" s="145">
        <v>20.5</v>
      </c>
    </row>
    <row r="23" spans="1:3" s="1" customFormat="1" ht="12.5" x14ac:dyDescent="0.25">
      <c r="B23" s="57" t="s">
        <v>384</v>
      </c>
      <c r="C23" s="145">
        <v>23.6</v>
      </c>
    </row>
    <row r="24" spans="1:3" s="1" customFormat="1" ht="12.5" x14ac:dyDescent="0.25">
      <c r="B24" s="57" t="s">
        <v>385</v>
      </c>
      <c r="C24" s="145">
        <v>18.600000000000001</v>
      </c>
    </row>
    <row r="25" spans="1:3" s="1" customFormat="1" ht="12.5" x14ac:dyDescent="0.25">
      <c r="B25" s="57" t="s">
        <v>386</v>
      </c>
      <c r="C25" s="145">
        <v>21.7</v>
      </c>
    </row>
    <row r="26" spans="1:3" s="1" customFormat="1" ht="12.5" x14ac:dyDescent="0.25">
      <c r="B26" s="57" t="s">
        <v>387</v>
      </c>
      <c r="C26" s="145">
        <v>22</v>
      </c>
    </row>
    <row r="27" spans="1:3" s="1" customFormat="1" ht="12.5" x14ac:dyDescent="0.25">
      <c r="B27" s="57" t="s">
        <v>388</v>
      </c>
      <c r="C27" s="145">
        <v>22</v>
      </c>
    </row>
    <row r="28" spans="1:3" s="1" customFormat="1" ht="12.5" x14ac:dyDescent="0.25">
      <c r="B28" s="57" t="s">
        <v>389</v>
      </c>
      <c r="C28" s="145">
        <v>20.6</v>
      </c>
    </row>
    <row r="29" spans="1:3" s="1" customFormat="1" ht="12.5" x14ac:dyDescent="0.25">
      <c r="B29" s="57" t="s">
        <v>390</v>
      </c>
      <c r="C29" s="145">
        <v>14.4</v>
      </c>
    </row>
    <row r="30" spans="1:3" s="1" customFormat="1" ht="12.5" x14ac:dyDescent="0.25">
      <c r="B30" s="57" t="s">
        <v>391</v>
      </c>
      <c r="C30" s="145">
        <v>17.5</v>
      </c>
    </row>
    <row r="31" spans="1:3" s="1" customFormat="1" ht="26.5" customHeight="1" x14ac:dyDescent="0.25">
      <c r="B31" s="57" t="s">
        <v>392</v>
      </c>
      <c r="C31" s="145">
        <v>16.899999999999999</v>
      </c>
    </row>
    <row r="32" spans="1:3" s="1" customFormat="1" ht="12.5" x14ac:dyDescent="0.25">
      <c r="B32" s="57" t="s">
        <v>199</v>
      </c>
      <c r="C32" s="145">
        <v>16</v>
      </c>
    </row>
    <row r="33" spans="1:5" s="1" customFormat="1" ht="12.5" x14ac:dyDescent="0.25">
      <c r="B33" s="57" t="s">
        <v>393</v>
      </c>
      <c r="C33" s="145">
        <v>14.9</v>
      </c>
    </row>
    <row r="34" spans="1:5" s="1" customFormat="1" ht="12.5" x14ac:dyDescent="0.25">
      <c r="B34" s="57" t="s">
        <v>394</v>
      </c>
      <c r="C34" s="145">
        <v>20.100000000000001</v>
      </c>
    </row>
    <row r="35" spans="1:5" s="1" customFormat="1" ht="12.5" x14ac:dyDescent="0.25">
      <c r="B35" s="57" t="s">
        <v>395</v>
      </c>
      <c r="C35" s="145">
        <v>21.5</v>
      </c>
    </row>
    <row r="36" spans="1:5" s="1" customFormat="1" ht="12.5" x14ac:dyDescent="0.25">
      <c r="B36" s="57" t="s">
        <v>396</v>
      </c>
      <c r="C36" s="145">
        <v>18.8</v>
      </c>
    </row>
    <row r="37" spans="1:5" s="1" customFormat="1" ht="12.5" x14ac:dyDescent="0.25">
      <c r="B37" s="57" t="s">
        <v>397</v>
      </c>
      <c r="C37" s="145">
        <v>23.6</v>
      </c>
    </row>
    <row r="38" spans="1:5" s="1" customFormat="1" ht="12.5" x14ac:dyDescent="0.25">
      <c r="B38" s="57" t="s">
        <v>398</v>
      </c>
      <c r="C38" s="145">
        <v>18</v>
      </c>
    </row>
    <row r="39" spans="1:5" s="1" customFormat="1" ht="12.5" x14ac:dyDescent="0.25">
      <c r="B39" s="57" t="s">
        <v>399</v>
      </c>
      <c r="C39" s="145">
        <v>30.5</v>
      </c>
    </row>
    <row r="40" spans="1:5" s="1" customFormat="1" ht="12.5" x14ac:dyDescent="0.25">
      <c r="B40" s="57" t="s">
        <v>400</v>
      </c>
      <c r="C40" s="145">
        <v>15</v>
      </c>
    </row>
    <row r="41" spans="1:5" s="1" customFormat="1" ht="12.5" x14ac:dyDescent="0.25">
      <c r="B41" s="57" t="s">
        <v>506</v>
      </c>
      <c r="C41" s="145">
        <v>19.399999999999999</v>
      </c>
    </row>
    <row r="42" spans="1:5" s="1" customFormat="1" ht="12.5" x14ac:dyDescent="0.25">
      <c r="B42" s="57" t="s">
        <v>507</v>
      </c>
      <c r="C42" s="145">
        <v>18.100000000000001</v>
      </c>
    </row>
    <row r="43" spans="1:5" s="1" customFormat="1" ht="26.25" customHeight="1" x14ac:dyDescent="0.25">
      <c r="B43" s="57" t="s">
        <v>508</v>
      </c>
      <c r="C43" s="145">
        <v>37.4</v>
      </c>
    </row>
    <row r="44" spans="1:5" s="1" customFormat="1" ht="12.5" x14ac:dyDescent="0.25">
      <c r="B44" s="57" t="s">
        <v>509</v>
      </c>
      <c r="C44" s="145">
        <v>9</v>
      </c>
    </row>
    <row r="45" spans="1:5" s="1" customFormat="1" ht="2.65" customHeight="1" x14ac:dyDescent="0.25">
      <c r="A45" s="73"/>
      <c r="B45" s="152"/>
      <c r="C45" s="153"/>
    </row>
    <row r="46" spans="1:5" s="1" customFormat="1" ht="12.5" x14ac:dyDescent="0.25">
      <c r="C46" s="78"/>
    </row>
    <row r="47" spans="1:5" s="1" customFormat="1" ht="46.5" customHeight="1" x14ac:dyDescent="0.25">
      <c r="A47" s="83">
        <v>1</v>
      </c>
      <c r="B47" s="260" t="s">
        <v>513</v>
      </c>
      <c r="C47" s="260"/>
    </row>
    <row r="48" spans="1:5" s="1" customFormat="1" ht="12.5" x14ac:dyDescent="0.25">
      <c r="A48" s="84"/>
      <c r="B48" s="260"/>
      <c r="C48" s="260"/>
      <c r="D48" s="154"/>
      <c r="E48" s="154"/>
    </row>
    <row r="49" spans="3:3" s="1" customFormat="1" ht="12.5" x14ac:dyDescent="0.25">
      <c r="C49" s="78"/>
    </row>
    <row r="50" spans="3:3" s="1" customFormat="1" ht="12.5" x14ac:dyDescent="0.25">
      <c r="C50" s="78"/>
    </row>
    <row r="51" spans="3:3" s="1" customFormat="1" ht="12.5" x14ac:dyDescent="0.25">
      <c r="C51" s="78"/>
    </row>
  </sheetData>
  <mergeCells count="5">
    <mergeCell ref="A1:B1"/>
    <mergeCell ref="A2:C2"/>
    <mergeCell ref="A4:B4"/>
    <mergeCell ref="B47:C47"/>
    <mergeCell ref="B48:C48"/>
  </mergeCells>
  <hyperlinks>
    <hyperlink ref="A1:B1" location="ContentsHead" display="ContentsHead" xr:uid="{F1A59E76-8D13-4837-B294-3E0690509479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4216-8E6C-4775-8331-0BA2B17137F7}">
  <sheetPr codeName="Sheet26">
    <tabColor theme="8" tint="0.79998168889431442"/>
  </sheetPr>
  <dimension ref="A1:AM80"/>
  <sheetViews>
    <sheetView showGridLines="0" workbookViewId="0">
      <selection sqref="A1:C1"/>
    </sheetView>
  </sheetViews>
  <sheetFormatPr defaultColWidth="0" defaultRowHeight="12.5" x14ac:dyDescent="0.25"/>
  <cols>
    <col min="1" max="1" width="2.7265625" style="14" customWidth="1"/>
    <col min="2" max="2" width="2.1796875" style="14" customWidth="1"/>
    <col min="3" max="3" width="19.453125" style="14" customWidth="1"/>
    <col min="4" max="4" width="13" style="14" customWidth="1"/>
    <col min="5" max="5" width="15.26953125" style="14" customWidth="1"/>
    <col min="6" max="6" width="9" style="14" customWidth="1"/>
    <col min="7" max="7" width="15.26953125" style="14" bestFit="1" customWidth="1"/>
    <col min="8" max="8" width="8.81640625" style="14" customWidth="1"/>
    <col min="9" max="33" width="0" style="14" hidden="1" customWidth="1"/>
    <col min="34" max="34" width="11.1796875" style="14" hidden="1" customWidth="1"/>
    <col min="35" max="35" width="14.453125" style="14" hidden="1" customWidth="1"/>
    <col min="36" max="37" width="0" style="14" hidden="1" customWidth="1"/>
    <col min="38" max="38" width="11.1796875" style="14" hidden="1" customWidth="1"/>
    <col min="39" max="39" width="14.453125" style="14" hidden="1" customWidth="1"/>
    <col min="40" max="16384" width="8.81640625" style="14" hidden="1"/>
  </cols>
  <sheetData>
    <row r="1" spans="1:7" x14ac:dyDescent="0.25">
      <c r="A1" s="251" t="s">
        <v>132</v>
      </c>
      <c r="B1" s="251"/>
      <c r="C1" s="251"/>
    </row>
    <row r="2" spans="1:7" ht="27.75" customHeight="1" x14ac:dyDescent="0.25">
      <c r="A2" s="270" t="s">
        <v>514</v>
      </c>
      <c r="B2" s="270"/>
      <c r="C2" s="270"/>
      <c r="D2" s="270"/>
      <c r="E2" s="270"/>
      <c r="F2" s="270"/>
      <c r="G2" s="270"/>
    </row>
    <row r="3" spans="1:7" ht="12.75" customHeight="1" x14ac:dyDescent="0.6">
      <c r="A3" s="155"/>
      <c r="B3" s="155"/>
      <c r="C3" s="155"/>
    </row>
    <row r="4" spans="1:7" ht="80" x14ac:dyDescent="0.6">
      <c r="A4" s="253" t="s">
        <v>515</v>
      </c>
      <c r="B4" s="253"/>
      <c r="C4" s="253"/>
      <c r="D4" s="42" t="s">
        <v>441</v>
      </c>
      <c r="E4" s="42" t="s">
        <v>516</v>
      </c>
      <c r="F4" s="42" t="s">
        <v>442</v>
      </c>
      <c r="G4" s="42" t="s">
        <v>516</v>
      </c>
    </row>
    <row r="5" spans="1:7" ht="25.5" customHeight="1" x14ac:dyDescent="0.3">
      <c r="A5" s="125" t="s">
        <v>369</v>
      </c>
      <c r="B5" s="58"/>
      <c r="C5" s="58"/>
      <c r="D5" s="89"/>
      <c r="E5" s="157"/>
      <c r="F5" s="91"/>
      <c r="G5" s="157"/>
    </row>
    <row r="6" spans="1:7" ht="12.75" customHeight="1" x14ac:dyDescent="0.25">
      <c r="A6" s="58"/>
      <c r="B6" s="158" t="s">
        <v>357</v>
      </c>
      <c r="C6" s="58"/>
      <c r="D6" s="86">
        <v>55180</v>
      </c>
      <c r="E6" s="159">
        <v>-8.9999999999999993E-3</v>
      </c>
      <c r="F6" s="38">
        <v>166</v>
      </c>
      <c r="G6" s="159">
        <v>7.46E-2</v>
      </c>
    </row>
    <row r="7" spans="1:7" ht="38.25" customHeight="1" x14ac:dyDescent="0.25">
      <c r="A7" s="58"/>
      <c r="B7" s="58"/>
      <c r="C7" s="160" t="s">
        <v>517</v>
      </c>
      <c r="D7" s="161">
        <v>13600</v>
      </c>
      <c r="E7" s="162">
        <v>5.7000000000000002E-2</v>
      </c>
      <c r="F7" s="163">
        <v>63.9</v>
      </c>
      <c r="G7" s="162">
        <v>8.2000000000000003E-2</v>
      </c>
    </row>
    <row r="8" spans="1:7" ht="12.75" customHeight="1" x14ac:dyDescent="0.25">
      <c r="A8" s="58"/>
      <c r="B8" s="58" t="s">
        <v>518</v>
      </c>
      <c r="C8" s="58"/>
      <c r="D8" s="86">
        <v>6100</v>
      </c>
      <c r="E8" s="159">
        <v>3.0000000000000001E-3</v>
      </c>
      <c r="F8" s="14">
        <v>68.400000000000006</v>
      </c>
      <c r="G8" s="159">
        <v>-5.6000000000000001E-2</v>
      </c>
    </row>
    <row r="9" spans="1:7" ht="12.75" customHeight="1" x14ac:dyDescent="0.3">
      <c r="A9" s="58"/>
      <c r="B9" s="125" t="s">
        <v>519</v>
      </c>
      <c r="C9" s="125"/>
      <c r="D9" s="89">
        <v>61280</v>
      </c>
      <c r="E9" s="157">
        <v>-8.0000000000000002E-3</v>
      </c>
      <c r="F9" s="17">
        <v>234.4</v>
      </c>
      <c r="G9" s="157">
        <v>3.3000000000000002E-2</v>
      </c>
    </row>
    <row r="10" spans="1:7" ht="25.5" customHeight="1" x14ac:dyDescent="0.3">
      <c r="A10" s="268" t="s">
        <v>405</v>
      </c>
      <c r="B10" s="268"/>
      <c r="C10" s="268"/>
      <c r="D10" s="268"/>
      <c r="E10" s="268"/>
      <c r="F10" s="17"/>
      <c r="G10" s="157"/>
    </row>
    <row r="11" spans="1:7" ht="12.75" customHeight="1" x14ac:dyDescent="0.3">
      <c r="A11" s="58"/>
      <c r="B11" s="58" t="s">
        <v>520</v>
      </c>
      <c r="C11" s="125"/>
      <c r="D11" s="86" t="s">
        <v>351</v>
      </c>
      <c r="E11" s="159" t="s">
        <v>122</v>
      </c>
      <c r="F11" s="38">
        <v>28.2</v>
      </c>
      <c r="G11" s="159" t="s">
        <v>122</v>
      </c>
    </row>
    <row r="12" spans="1:7" ht="38.25" customHeight="1" x14ac:dyDescent="0.3">
      <c r="A12" s="268" t="s">
        <v>407</v>
      </c>
      <c r="B12" s="268"/>
      <c r="C12" s="268"/>
      <c r="D12" s="268"/>
      <c r="E12" s="268"/>
      <c r="F12" s="164"/>
      <c r="G12" s="157"/>
    </row>
    <row r="13" spans="1:7" ht="12.75" customHeight="1" x14ac:dyDescent="0.3">
      <c r="A13" s="58"/>
      <c r="B13" s="58" t="s">
        <v>520</v>
      </c>
      <c r="C13" s="125"/>
      <c r="D13" s="86" t="s">
        <v>351</v>
      </c>
      <c r="E13" s="159" t="s">
        <v>122</v>
      </c>
      <c r="F13" s="165">
        <v>2</v>
      </c>
      <c r="G13" s="159" t="s">
        <v>122</v>
      </c>
    </row>
    <row r="14" spans="1:7" ht="25.5" customHeight="1" x14ac:dyDescent="0.3">
      <c r="A14" s="125" t="s">
        <v>521</v>
      </c>
      <c r="B14" s="58"/>
      <c r="C14" s="125"/>
      <c r="D14" s="89"/>
      <c r="E14" s="157"/>
      <c r="F14" s="17"/>
      <c r="G14" s="157"/>
    </row>
    <row r="15" spans="1:7" ht="12.75" customHeight="1" x14ac:dyDescent="0.3">
      <c r="A15" s="58"/>
      <c r="B15" s="58" t="s">
        <v>520</v>
      </c>
      <c r="C15" s="125"/>
      <c r="D15" s="89" t="s">
        <v>351</v>
      </c>
      <c r="E15" s="157" t="s">
        <v>122</v>
      </c>
      <c r="F15" s="166">
        <v>265</v>
      </c>
      <c r="G15" s="157" t="s">
        <v>122</v>
      </c>
    </row>
    <row r="16" spans="1:7" ht="2.65" customHeight="1" x14ac:dyDescent="0.25">
      <c r="A16" s="167"/>
      <c r="B16" s="168"/>
      <c r="C16" s="168"/>
      <c r="D16" s="169"/>
      <c r="E16" s="170"/>
      <c r="F16" s="169"/>
      <c r="G16" s="169"/>
    </row>
    <row r="17" spans="1:7" ht="38.25" customHeight="1" x14ac:dyDescent="0.25">
      <c r="A17" s="171">
        <v>1</v>
      </c>
      <c r="B17" s="269" t="s">
        <v>522</v>
      </c>
      <c r="C17" s="269"/>
      <c r="D17" s="269"/>
      <c r="E17" s="269"/>
      <c r="F17" s="269"/>
      <c r="G17" s="269"/>
    </row>
    <row r="18" spans="1:7" ht="25.5" customHeight="1" x14ac:dyDescent="0.25">
      <c r="A18" s="171">
        <v>2</v>
      </c>
      <c r="B18" s="241" t="s">
        <v>412</v>
      </c>
      <c r="C18" s="241"/>
      <c r="D18" s="241"/>
      <c r="E18" s="241"/>
      <c r="F18" s="241"/>
      <c r="G18" s="241"/>
    </row>
    <row r="19" spans="1:7" ht="12.75" customHeight="1" x14ac:dyDescent="0.25">
      <c r="A19" s="172">
        <v>3</v>
      </c>
      <c r="B19" s="14" t="s">
        <v>413</v>
      </c>
    </row>
    <row r="20" spans="1:7" x14ac:dyDescent="0.25">
      <c r="A20" s="14" t="s">
        <v>127</v>
      </c>
      <c r="B20" s="266" t="s">
        <v>523</v>
      </c>
      <c r="C20" s="266"/>
      <c r="D20" s="266"/>
      <c r="E20" s="266"/>
      <c r="F20" s="266"/>
      <c r="G20" s="266"/>
    </row>
    <row r="21" spans="1:7" ht="13.15" customHeight="1" x14ac:dyDescent="0.25">
      <c r="A21" s="14" t="s">
        <v>351</v>
      </c>
      <c r="B21" s="266" t="s">
        <v>417</v>
      </c>
      <c r="C21" s="266"/>
      <c r="D21" s="266"/>
      <c r="E21" s="266"/>
      <c r="F21" s="266"/>
      <c r="G21" s="266"/>
    </row>
    <row r="22" spans="1:7" x14ac:dyDescent="0.25">
      <c r="A22" s="14" t="s">
        <v>122</v>
      </c>
      <c r="B22" s="267" t="s">
        <v>418</v>
      </c>
      <c r="C22" s="267"/>
      <c r="D22" s="267"/>
      <c r="E22" s="267"/>
      <c r="F22" s="267"/>
      <c r="G22" s="267"/>
    </row>
    <row r="39" ht="16.899999999999999" customHeight="1" x14ac:dyDescent="0.25"/>
    <row r="49" ht="52.15" customHeight="1" x14ac:dyDescent="0.25"/>
    <row r="80" ht="42.65" customHeight="1" x14ac:dyDescent="0.25"/>
  </sheetData>
  <mergeCells count="10">
    <mergeCell ref="A1:C1"/>
    <mergeCell ref="A2:G2"/>
    <mergeCell ref="B18:G18"/>
    <mergeCell ref="B20:G20"/>
    <mergeCell ref="B21:G21"/>
    <mergeCell ref="B22:G22"/>
    <mergeCell ref="A4:C4"/>
    <mergeCell ref="A10:E10"/>
    <mergeCell ref="A12:E12"/>
    <mergeCell ref="B17:G17"/>
  </mergeCells>
  <conditionalFormatting sqref="H5:H1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{2F3FB380-6A23-4433-BAE4-731B14E5FFC4}</x14:id>
        </ext>
      </extLst>
    </cfRule>
  </conditionalFormatting>
  <hyperlinks>
    <hyperlink ref="A1:B1" location="ContentsHead" display="ContentsHead" xr:uid="{1C7EBE8B-1884-4DAA-8714-F0047473D676}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3FB380-6A23-4433-BAE4-731B14E5FF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H5:H15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B6955-3358-4A0B-A34A-BDAC6460EB57}">
  <sheetPr codeName="Sheet20">
    <tabColor theme="8" tint="0.79998168889431442"/>
  </sheetPr>
  <dimension ref="A1:AG102"/>
  <sheetViews>
    <sheetView showGridLines="0" workbookViewId="0">
      <selection sqref="A1:B1"/>
    </sheetView>
  </sheetViews>
  <sheetFormatPr defaultColWidth="0" defaultRowHeight="12.5" x14ac:dyDescent="0.25"/>
  <cols>
    <col min="1" max="1" width="2.7265625" style="14" customWidth="1"/>
    <col min="2" max="2" width="16.1796875" style="14" customWidth="1"/>
    <col min="3" max="3" width="11.1796875" style="14" bestFit="1" customWidth="1"/>
    <col min="4" max="4" width="16.1796875" style="14" bestFit="1" customWidth="1"/>
    <col min="5" max="5" width="15" style="14" customWidth="1"/>
    <col min="6" max="6" width="16.453125" style="14" customWidth="1"/>
    <col min="7" max="8" width="8.81640625" style="14" customWidth="1"/>
    <col min="9" max="33" width="0" style="14" hidden="1" customWidth="1"/>
    <col min="34" max="16384" width="8.81640625" style="14" hidden="1"/>
  </cols>
  <sheetData>
    <row r="1" spans="1:6" x14ac:dyDescent="0.25">
      <c r="A1" s="251" t="s">
        <v>132</v>
      </c>
      <c r="B1" s="251"/>
    </row>
    <row r="2" spans="1:6" ht="13" x14ac:dyDescent="0.3">
      <c r="A2" s="271" t="s">
        <v>524</v>
      </c>
      <c r="B2" s="271"/>
      <c r="C2" s="271"/>
      <c r="D2" s="271"/>
      <c r="E2" s="271"/>
      <c r="F2" s="271"/>
    </row>
    <row r="4" spans="1:6" ht="16.899999999999999" customHeight="1" x14ac:dyDescent="0.6">
      <c r="A4" s="253" t="s">
        <v>353</v>
      </c>
      <c r="B4" s="253"/>
      <c r="C4" s="253" t="s">
        <v>441</v>
      </c>
      <c r="D4" s="253"/>
      <c r="E4" s="253"/>
      <c r="F4" s="253"/>
    </row>
    <row r="5" spans="1:6" ht="19.899999999999999" customHeight="1" x14ac:dyDescent="0.55000000000000004">
      <c r="A5" s="249"/>
      <c r="B5" s="249"/>
      <c r="C5" s="249" t="s">
        <v>357</v>
      </c>
      <c r="D5" s="46" t="s">
        <v>358</v>
      </c>
      <c r="E5" s="249" t="s">
        <v>518</v>
      </c>
      <c r="F5" s="250" t="s">
        <v>525</v>
      </c>
    </row>
    <row r="6" spans="1:6" ht="19.899999999999999" customHeight="1" x14ac:dyDescent="0.55000000000000004">
      <c r="A6" s="249"/>
      <c r="B6" s="249"/>
      <c r="C6" s="249"/>
      <c r="D6" s="46" t="s">
        <v>526</v>
      </c>
      <c r="E6" s="249"/>
      <c r="F6" s="250"/>
    </row>
    <row r="7" spans="1:6" ht="13.15" customHeight="1" x14ac:dyDescent="0.3">
      <c r="A7" s="173" t="s">
        <v>123</v>
      </c>
      <c r="B7" s="174"/>
      <c r="C7" s="89">
        <v>55690</v>
      </c>
      <c r="D7" s="175">
        <v>12350</v>
      </c>
      <c r="E7" s="89">
        <v>6160</v>
      </c>
      <c r="F7" s="90">
        <v>61860</v>
      </c>
    </row>
    <row r="8" spans="1:6" ht="13.15" customHeight="1" x14ac:dyDescent="0.25">
      <c r="B8" s="58" t="s">
        <v>225</v>
      </c>
      <c r="C8" s="86">
        <v>13220</v>
      </c>
      <c r="D8" s="176">
        <v>2970</v>
      </c>
      <c r="E8" s="86">
        <v>1430</v>
      </c>
      <c r="F8" s="93">
        <v>14650</v>
      </c>
    </row>
    <row r="9" spans="1:6" x14ac:dyDescent="0.25">
      <c r="B9" s="58" t="s">
        <v>226</v>
      </c>
      <c r="C9" s="86">
        <v>14850</v>
      </c>
      <c r="D9" s="176">
        <v>3150</v>
      </c>
      <c r="E9" s="86">
        <v>1490</v>
      </c>
      <c r="F9" s="93">
        <v>16340</v>
      </c>
    </row>
    <row r="10" spans="1:6" x14ac:dyDescent="0.25">
      <c r="B10" s="58" t="s">
        <v>227</v>
      </c>
      <c r="C10" s="86">
        <v>15760</v>
      </c>
      <c r="D10" s="176">
        <v>3340</v>
      </c>
      <c r="E10" s="86">
        <v>1690</v>
      </c>
      <c r="F10" s="93">
        <v>17450</v>
      </c>
    </row>
    <row r="11" spans="1:6" x14ac:dyDescent="0.25">
      <c r="B11" s="58" t="s">
        <v>228</v>
      </c>
      <c r="C11" s="86">
        <v>11860</v>
      </c>
      <c r="D11" s="176">
        <v>2900</v>
      </c>
      <c r="E11" s="86">
        <v>1560</v>
      </c>
      <c r="F11" s="93">
        <v>13420</v>
      </c>
    </row>
    <row r="12" spans="1:6" s="17" customFormat="1" ht="25.5" customHeight="1" x14ac:dyDescent="0.3">
      <c r="A12" s="125" t="s">
        <v>369</v>
      </c>
      <c r="B12" s="58"/>
      <c r="C12" s="89">
        <v>55180</v>
      </c>
      <c r="D12" s="175">
        <v>13600</v>
      </c>
      <c r="E12" s="89">
        <v>6100</v>
      </c>
      <c r="F12" s="90">
        <v>61280</v>
      </c>
    </row>
    <row r="13" spans="1:6" x14ac:dyDescent="0.25">
      <c r="B13" s="58" t="s">
        <v>229</v>
      </c>
      <c r="C13" s="86">
        <v>13240</v>
      </c>
      <c r="D13" s="176">
        <v>3120</v>
      </c>
      <c r="E13" s="86">
        <v>1520</v>
      </c>
      <c r="F13" s="93">
        <v>14760</v>
      </c>
    </row>
    <row r="14" spans="1:6" x14ac:dyDescent="0.25">
      <c r="B14" s="58" t="s">
        <v>230</v>
      </c>
      <c r="C14" s="86">
        <v>14920</v>
      </c>
      <c r="D14" s="176">
        <v>3530</v>
      </c>
      <c r="E14" s="86">
        <v>1560</v>
      </c>
      <c r="F14" s="93">
        <v>16480</v>
      </c>
    </row>
    <row r="15" spans="1:6" x14ac:dyDescent="0.25">
      <c r="B15" s="58" t="s">
        <v>231</v>
      </c>
      <c r="C15" s="86">
        <v>15170</v>
      </c>
      <c r="D15" s="176">
        <v>3640</v>
      </c>
      <c r="E15" s="86">
        <v>1520</v>
      </c>
      <c r="F15" s="93">
        <v>16690</v>
      </c>
    </row>
    <row r="16" spans="1:6" x14ac:dyDescent="0.25">
      <c r="B16" s="58" t="s">
        <v>527</v>
      </c>
      <c r="C16" s="86">
        <v>11850</v>
      </c>
      <c r="D16" s="176">
        <v>3320</v>
      </c>
      <c r="E16" s="86">
        <v>1500</v>
      </c>
      <c r="F16" s="93">
        <v>13350</v>
      </c>
    </row>
    <row r="17" spans="1:6" ht="2.65" customHeight="1" x14ac:dyDescent="0.25">
      <c r="A17" s="167"/>
      <c r="B17" s="168"/>
      <c r="C17" s="169"/>
      <c r="D17" s="170"/>
      <c r="E17" s="169"/>
      <c r="F17" s="127"/>
    </row>
    <row r="18" spans="1:6" ht="14.5" x14ac:dyDescent="0.25">
      <c r="A18" s="172">
        <v>1</v>
      </c>
      <c r="B18" s="14" t="s">
        <v>409</v>
      </c>
    </row>
    <row r="19" spans="1:6" ht="27" customHeight="1" x14ac:dyDescent="0.25">
      <c r="A19" s="171">
        <v>2</v>
      </c>
      <c r="B19" s="241" t="s">
        <v>412</v>
      </c>
      <c r="C19" s="241"/>
      <c r="D19" s="241"/>
      <c r="E19" s="241"/>
      <c r="F19" s="241"/>
    </row>
    <row r="20" spans="1:6" ht="14.5" x14ac:dyDescent="0.25">
      <c r="A20" s="172">
        <v>3</v>
      </c>
      <c r="B20" s="14" t="s">
        <v>413</v>
      </c>
    </row>
    <row r="21" spans="1:6" x14ac:dyDescent="0.25">
      <c r="A21" s="14" t="s">
        <v>349</v>
      </c>
      <c r="B21" s="14" t="s">
        <v>523</v>
      </c>
    </row>
    <row r="22" spans="1:6" ht="13.15" customHeight="1" x14ac:dyDescent="0.25"/>
    <row r="27" spans="1:6" x14ac:dyDescent="0.25">
      <c r="D27" s="19"/>
    </row>
    <row r="28" spans="1:6" ht="40.15" customHeight="1" x14ac:dyDescent="0.25">
      <c r="C28" s="156"/>
      <c r="D28" s="31"/>
      <c r="E28" s="31"/>
    </row>
    <row r="29" spans="1:6" x14ac:dyDescent="0.25">
      <c r="C29" s="156"/>
      <c r="D29" s="31"/>
      <c r="E29" s="31"/>
    </row>
    <row r="30" spans="1:6" x14ac:dyDescent="0.25">
      <c r="C30" s="156"/>
      <c r="D30" s="31"/>
      <c r="E30" s="31"/>
    </row>
    <row r="31" spans="1:6" x14ac:dyDescent="0.25">
      <c r="C31" s="156"/>
      <c r="D31" s="31"/>
      <c r="E31" s="31"/>
    </row>
    <row r="36" spans="1:3" ht="16.899999999999999" customHeight="1" x14ac:dyDescent="0.25"/>
    <row r="44" spans="1:3" x14ac:dyDescent="0.25">
      <c r="A44" s="86"/>
      <c r="B44" s="86"/>
      <c r="C44" s="86"/>
    </row>
    <row r="61" ht="16.899999999999999" customHeight="1" x14ac:dyDescent="0.25"/>
    <row r="71" ht="52.15" customHeight="1" x14ac:dyDescent="0.25"/>
    <row r="102" ht="42.65" customHeight="1" x14ac:dyDescent="0.25"/>
  </sheetData>
  <mergeCells count="8">
    <mergeCell ref="B19:F19"/>
    <mergeCell ref="A1:B1"/>
    <mergeCell ref="A2:F2"/>
    <mergeCell ref="A4:B6"/>
    <mergeCell ref="C4:F4"/>
    <mergeCell ref="C5:C6"/>
    <mergeCell ref="E5:E6"/>
    <mergeCell ref="F5:F6"/>
  </mergeCells>
  <conditionalFormatting sqref="G8:G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{9176C4B9-7D79-4FA4-9F71-2C66E1DDB257}</x14:id>
        </ext>
      </extLst>
    </cfRule>
  </conditionalFormatting>
  <conditionalFormatting sqref="D28:E31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1:B1" location="ContentsHead" display="ContentsHead" xr:uid="{4DF0B16E-F6F0-4B19-9C38-CA9E685BC31E}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76C4B9-7D79-4FA4-9F71-2C66E1DDB2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G8:G11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CBC5C-E8B1-4E82-B70C-0232F2D7EB4A}">
  <sheetPr codeName="Sheet19">
    <tabColor theme="8" tint="0.79998168889431442"/>
  </sheetPr>
  <dimension ref="A1:AG110"/>
  <sheetViews>
    <sheetView showGridLines="0" workbookViewId="0">
      <selection sqref="A1:B1"/>
    </sheetView>
  </sheetViews>
  <sheetFormatPr defaultColWidth="0" defaultRowHeight="12.5" x14ac:dyDescent="0.25"/>
  <cols>
    <col min="1" max="1" width="2.7265625" style="14" customWidth="1"/>
    <col min="2" max="2" width="16.54296875" style="14" customWidth="1"/>
    <col min="3" max="3" width="13.54296875" style="14" bestFit="1" customWidth="1"/>
    <col min="4" max="4" width="15.1796875" style="14" customWidth="1"/>
    <col min="5" max="5" width="14.7265625" style="14" customWidth="1"/>
    <col min="6" max="6" width="12.7265625" style="14" customWidth="1"/>
    <col min="7" max="9" width="8.81640625" style="14" customWidth="1"/>
    <col min="10" max="33" width="0" style="14" hidden="1" customWidth="1"/>
    <col min="34" max="16384" width="8.81640625" style="14" hidden="1"/>
  </cols>
  <sheetData>
    <row r="1" spans="1:7" x14ac:dyDescent="0.25">
      <c r="A1" s="251" t="s">
        <v>132</v>
      </c>
      <c r="B1" s="251"/>
    </row>
    <row r="2" spans="1:7" ht="13" x14ac:dyDescent="0.3">
      <c r="A2" s="252" t="s">
        <v>528</v>
      </c>
      <c r="B2" s="252"/>
      <c r="C2" s="252"/>
      <c r="D2" s="252"/>
      <c r="E2" s="252"/>
      <c r="F2" s="252"/>
    </row>
    <row r="4" spans="1:7" ht="16.899999999999999" customHeight="1" x14ac:dyDescent="0.6">
      <c r="A4" s="253" t="s">
        <v>353</v>
      </c>
      <c r="B4" s="253"/>
      <c r="C4" s="253" t="s">
        <v>442</v>
      </c>
      <c r="D4" s="253"/>
      <c r="E4" s="253"/>
      <c r="F4" s="253"/>
    </row>
    <row r="5" spans="1:7" ht="16.899999999999999" customHeight="1" x14ac:dyDescent="0.55000000000000004">
      <c r="A5" s="249"/>
      <c r="B5" s="249"/>
      <c r="C5" s="249" t="s">
        <v>529</v>
      </c>
      <c r="D5" s="46" t="s">
        <v>358</v>
      </c>
      <c r="E5" s="249" t="s">
        <v>474</v>
      </c>
      <c r="F5" s="250" t="s">
        <v>530</v>
      </c>
    </row>
    <row r="6" spans="1:7" ht="40.5" x14ac:dyDescent="0.55000000000000004">
      <c r="A6" s="249"/>
      <c r="B6" s="249"/>
      <c r="C6" s="249"/>
      <c r="D6" s="46" t="s">
        <v>531</v>
      </c>
      <c r="E6" s="249"/>
      <c r="F6" s="250"/>
    </row>
    <row r="7" spans="1:7" ht="13.15" customHeight="1" x14ac:dyDescent="0.3">
      <c r="A7" s="173" t="s">
        <v>123</v>
      </c>
      <c r="B7" s="174"/>
      <c r="C7" s="177">
        <v>149.4</v>
      </c>
      <c r="D7" s="178">
        <v>54.8</v>
      </c>
      <c r="E7" s="177">
        <v>73</v>
      </c>
      <c r="F7" s="179">
        <v>222.4</v>
      </c>
    </row>
    <row r="8" spans="1:7" ht="13.15" customHeight="1" x14ac:dyDescent="0.25">
      <c r="B8" s="58" t="s">
        <v>225</v>
      </c>
      <c r="C8" s="51">
        <v>31.8</v>
      </c>
      <c r="D8" s="52">
        <v>12.5</v>
      </c>
      <c r="E8" s="51">
        <v>15.4</v>
      </c>
      <c r="F8" s="53">
        <v>47.3</v>
      </c>
    </row>
    <row r="9" spans="1:7" x14ac:dyDescent="0.25">
      <c r="B9" s="58" t="s">
        <v>226</v>
      </c>
      <c r="C9" s="51">
        <v>41.7</v>
      </c>
      <c r="D9" s="52">
        <v>14.3</v>
      </c>
      <c r="E9" s="51">
        <v>17.7</v>
      </c>
      <c r="F9" s="53">
        <v>59.3</v>
      </c>
    </row>
    <row r="10" spans="1:7" x14ac:dyDescent="0.25">
      <c r="B10" s="58" t="s">
        <v>227</v>
      </c>
      <c r="C10" s="51">
        <v>44.4</v>
      </c>
      <c r="D10" s="52">
        <v>15.6</v>
      </c>
      <c r="E10" s="51">
        <v>19.600000000000001</v>
      </c>
      <c r="F10" s="53">
        <v>64</v>
      </c>
    </row>
    <row r="11" spans="1:7" x14ac:dyDescent="0.25">
      <c r="B11" s="58" t="s">
        <v>228</v>
      </c>
      <c r="C11" s="51">
        <v>31.5</v>
      </c>
      <c r="D11" s="52">
        <v>12.4</v>
      </c>
      <c r="E11" s="51">
        <v>20.3</v>
      </c>
      <c r="F11" s="53">
        <v>51.9</v>
      </c>
    </row>
    <row r="12" spans="1:7" ht="25.5" customHeight="1" x14ac:dyDescent="0.3">
      <c r="A12" s="125" t="s">
        <v>369</v>
      </c>
      <c r="B12" s="58"/>
      <c r="C12" s="177">
        <v>166</v>
      </c>
      <c r="D12" s="178">
        <v>63.9</v>
      </c>
      <c r="E12" s="177">
        <v>68.400000000000006</v>
      </c>
      <c r="F12" s="179">
        <v>234.4</v>
      </c>
      <c r="G12" s="180"/>
    </row>
    <row r="13" spans="1:7" x14ac:dyDescent="0.25">
      <c r="B13" s="58" t="s">
        <v>229</v>
      </c>
      <c r="C13" s="51">
        <v>35.700000000000003</v>
      </c>
      <c r="D13" s="52">
        <v>13.9</v>
      </c>
      <c r="E13" s="51">
        <v>14.2</v>
      </c>
      <c r="F13" s="53">
        <v>49.8</v>
      </c>
    </row>
    <row r="14" spans="1:7" x14ac:dyDescent="0.25">
      <c r="B14" s="58" t="s">
        <v>230</v>
      </c>
      <c r="C14" s="51">
        <v>44.9</v>
      </c>
      <c r="D14" s="52">
        <v>17</v>
      </c>
      <c r="E14" s="51">
        <v>17.100000000000001</v>
      </c>
      <c r="F14" s="53">
        <v>62</v>
      </c>
    </row>
    <row r="15" spans="1:7" x14ac:dyDescent="0.25">
      <c r="B15" s="58" t="s">
        <v>231</v>
      </c>
      <c r="C15" s="51">
        <v>47.2</v>
      </c>
      <c r="D15" s="52">
        <v>17.600000000000001</v>
      </c>
      <c r="E15" s="51">
        <v>20.2</v>
      </c>
      <c r="F15" s="53">
        <v>67.400000000000006</v>
      </c>
    </row>
    <row r="16" spans="1:7" x14ac:dyDescent="0.25">
      <c r="B16" s="58" t="s">
        <v>527</v>
      </c>
      <c r="C16" s="51">
        <v>38.200000000000003</v>
      </c>
      <c r="D16" s="52">
        <v>15.4</v>
      </c>
      <c r="E16" s="51">
        <v>16.899999999999999</v>
      </c>
      <c r="F16" s="53">
        <v>55.2</v>
      </c>
    </row>
    <row r="17" spans="1:6" ht="24.75" customHeight="1" x14ac:dyDescent="0.3">
      <c r="A17" s="268" t="s">
        <v>405</v>
      </c>
      <c r="B17" s="268"/>
      <c r="C17" s="268"/>
      <c r="D17" s="268"/>
      <c r="E17" s="268"/>
      <c r="F17" s="53"/>
    </row>
    <row r="18" spans="1:6" x14ac:dyDescent="0.25">
      <c r="B18" s="58" t="s">
        <v>406</v>
      </c>
      <c r="C18" s="51" t="s">
        <v>122</v>
      </c>
      <c r="D18" s="181" t="s">
        <v>122</v>
      </c>
      <c r="E18" s="51" t="s">
        <v>122</v>
      </c>
      <c r="F18" s="182">
        <v>0</v>
      </c>
    </row>
    <row r="19" spans="1:6" x14ac:dyDescent="0.25">
      <c r="B19" s="58" t="s">
        <v>369</v>
      </c>
      <c r="C19" s="51" t="s">
        <v>122</v>
      </c>
      <c r="D19" s="181" t="s">
        <v>122</v>
      </c>
      <c r="E19" s="51">
        <v>28.2</v>
      </c>
      <c r="F19" s="53">
        <v>28.2</v>
      </c>
    </row>
    <row r="20" spans="1:6" ht="38.25" customHeight="1" x14ac:dyDescent="0.3">
      <c r="A20" s="268" t="s">
        <v>407</v>
      </c>
      <c r="B20" s="268"/>
      <c r="C20" s="268"/>
      <c r="D20" s="268"/>
      <c r="E20" s="268"/>
      <c r="F20" s="53"/>
    </row>
    <row r="21" spans="1:6" x14ac:dyDescent="0.25">
      <c r="B21" s="58" t="s">
        <v>406</v>
      </c>
      <c r="C21" s="181" t="s">
        <v>351</v>
      </c>
      <c r="D21" s="183" t="s">
        <v>351</v>
      </c>
      <c r="E21" s="181" t="s">
        <v>351</v>
      </c>
      <c r="F21" s="124">
        <v>0</v>
      </c>
    </row>
    <row r="22" spans="1:6" x14ac:dyDescent="0.25">
      <c r="B22" s="58" t="s">
        <v>369</v>
      </c>
      <c r="C22" s="181" t="s">
        <v>351</v>
      </c>
      <c r="D22" s="183" t="s">
        <v>351</v>
      </c>
      <c r="E22" s="181" t="s">
        <v>351</v>
      </c>
      <c r="F22" s="124">
        <v>2</v>
      </c>
    </row>
    <row r="23" spans="1:6" ht="1.9" customHeight="1" x14ac:dyDescent="0.25">
      <c r="A23" s="167"/>
      <c r="B23" s="168"/>
      <c r="C23" s="72"/>
      <c r="D23" s="184"/>
      <c r="E23" s="72"/>
      <c r="F23" s="185"/>
    </row>
    <row r="24" spans="1:6" ht="3.65" customHeight="1" x14ac:dyDescent="0.25">
      <c r="B24" s="186"/>
      <c r="C24" s="51"/>
      <c r="D24" s="52"/>
      <c r="E24" s="51"/>
      <c r="F24" s="51"/>
    </row>
    <row r="25" spans="1:6" ht="27" customHeight="1" x14ac:dyDescent="0.25">
      <c r="A25" s="171">
        <v>1</v>
      </c>
      <c r="B25" s="272" t="s">
        <v>513</v>
      </c>
      <c r="C25" s="272"/>
      <c r="D25" s="272"/>
      <c r="E25" s="272"/>
      <c r="F25" s="272"/>
    </row>
    <row r="26" spans="1:6" ht="27" customHeight="1" x14ac:dyDescent="0.25">
      <c r="A26" s="171">
        <v>2</v>
      </c>
      <c r="B26" s="272" t="s">
        <v>414</v>
      </c>
      <c r="C26" s="272"/>
      <c r="D26" s="272"/>
      <c r="E26" s="272"/>
      <c r="F26" s="272"/>
    </row>
    <row r="27" spans="1:6" ht="27" customHeight="1" x14ac:dyDescent="0.25">
      <c r="A27" s="171">
        <v>3</v>
      </c>
      <c r="B27" s="272" t="s">
        <v>412</v>
      </c>
      <c r="C27" s="272"/>
      <c r="D27" s="272"/>
      <c r="E27" s="272"/>
      <c r="F27" s="272"/>
    </row>
    <row r="28" spans="1:6" ht="14.5" x14ac:dyDescent="0.25">
      <c r="A28" s="171">
        <v>4</v>
      </c>
      <c r="B28" s="272" t="s">
        <v>413</v>
      </c>
      <c r="C28" s="272"/>
      <c r="D28" s="272"/>
      <c r="E28" s="272"/>
      <c r="F28" s="272"/>
    </row>
    <row r="29" spans="1:6" x14ac:dyDescent="0.25">
      <c r="A29" s="14" t="s">
        <v>349</v>
      </c>
      <c r="B29" s="14" t="s">
        <v>523</v>
      </c>
    </row>
    <row r="30" spans="1:6" ht="13.15" customHeight="1" x14ac:dyDescent="0.25">
      <c r="A30" s="14" t="s">
        <v>351</v>
      </c>
      <c r="B30" s="14" t="s">
        <v>417</v>
      </c>
    </row>
    <row r="31" spans="1:6" x14ac:dyDescent="0.25">
      <c r="A31" s="14" t="s">
        <v>122</v>
      </c>
      <c r="B31" s="14" t="s">
        <v>418</v>
      </c>
    </row>
    <row r="36" ht="40.15" customHeight="1" x14ac:dyDescent="0.25"/>
    <row r="44" ht="16.899999999999999" customHeight="1" x14ac:dyDescent="0.25"/>
    <row r="52" spans="1:3" x14ac:dyDescent="0.25">
      <c r="A52" s="86"/>
      <c r="B52" s="86"/>
      <c r="C52" s="86"/>
    </row>
    <row r="69" ht="16.899999999999999" customHeight="1" x14ac:dyDescent="0.25"/>
    <row r="79" ht="52.15" customHeight="1" x14ac:dyDescent="0.25"/>
    <row r="110" ht="42.65" customHeight="1" x14ac:dyDescent="0.25"/>
  </sheetData>
  <mergeCells count="13">
    <mergeCell ref="B28:F28"/>
    <mergeCell ref="A1:B1"/>
    <mergeCell ref="A2:F2"/>
    <mergeCell ref="A4:B6"/>
    <mergeCell ref="C4:F4"/>
    <mergeCell ref="C5:C6"/>
    <mergeCell ref="E5:E6"/>
    <mergeCell ref="F5:F6"/>
    <mergeCell ref="A17:E17"/>
    <mergeCell ref="A20:E20"/>
    <mergeCell ref="B25:F25"/>
    <mergeCell ref="B26:F26"/>
    <mergeCell ref="B27:F27"/>
  </mergeCells>
  <hyperlinks>
    <hyperlink ref="A1:B1" location="ContentsHead" display="ContentsHead" xr:uid="{EBB8C446-46BC-49E8-BC50-9110F3CF5AAF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DD57E-29DA-45C9-ABE9-C49759840065}">
  <sheetPr codeName="Sheet22">
    <tabColor theme="8" tint="0.79998168889431442"/>
  </sheetPr>
  <dimension ref="A1:AF100"/>
  <sheetViews>
    <sheetView showGridLines="0" workbookViewId="0">
      <selection sqref="A1:B1"/>
    </sheetView>
  </sheetViews>
  <sheetFormatPr defaultColWidth="0" defaultRowHeight="12.5" x14ac:dyDescent="0.25"/>
  <cols>
    <col min="1" max="1" width="2.7265625" style="14" customWidth="1"/>
    <col min="2" max="2" width="14.81640625" style="14" customWidth="1"/>
    <col min="3" max="3" width="11.453125" style="14" customWidth="1"/>
    <col min="4" max="4" width="8.81640625" style="14" customWidth="1"/>
    <col min="5" max="5" width="14.26953125" style="14" customWidth="1"/>
    <col min="6" max="6" width="13" style="14" customWidth="1"/>
    <col min="7" max="8" width="12.7265625" style="14" customWidth="1"/>
    <col min="9" max="9" width="8.81640625" style="14" customWidth="1"/>
    <col min="10" max="32" width="0" style="14" hidden="1" customWidth="1"/>
    <col min="33" max="16384" width="8.81640625" style="14" hidden="1"/>
  </cols>
  <sheetData>
    <row r="1" spans="1:8" x14ac:dyDescent="0.25">
      <c r="A1" s="251" t="s">
        <v>132</v>
      </c>
      <c r="B1" s="251"/>
    </row>
    <row r="2" spans="1:8" ht="13" x14ac:dyDescent="0.3">
      <c r="A2" s="271" t="s">
        <v>532</v>
      </c>
      <c r="B2" s="271"/>
      <c r="C2" s="271"/>
      <c r="D2" s="271"/>
      <c r="E2" s="271"/>
      <c r="F2" s="271"/>
      <c r="G2" s="271"/>
      <c r="H2" s="233"/>
    </row>
    <row r="4" spans="1:8" ht="21.65" customHeight="1" x14ac:dyDescent="0.6">
      <c r="A4" s="253" t="s">
        <v>353</v>
      </c>
      <c r="B4" s="253"/>
      <c r="C4" s="253" t="s">
        <v>533</v>
      </c>
      <c r="D4" s="253"/>
      <c r="E4" s="253"/>
      <c r="F4" s="253"/>
      <c r="G4" s="253"/>
      <c r="H4" s="234"/>
    </row>
    <row r="5" spans="1:8" ht="16.899999999999999" customHeight="1" x14ac:dyDescent="0.55000000000000004">
      <c r="A5" s="249"/>
      <c r="B5" s="249"/>
      <c r="C5" s="249" t="s">
        <v>357</v>
      </c>
      <c r="D5" s="46" t="s">
        <v>358</v>
      </c>
      <c r="E5" s="249" t="s">
        <v>534</v>
      </c>
      <c r="F5" s="250" t="s">
        <v>535</v>
      </c>
      <c r="G5" s="273" t="s">
        <v>536</v>
      </c>
      <c r="H5" s="189"/>
    </row>
    <row r="6" spans="1:8" ht="55.9" customHeight="1" x14ac:dyDescent="0.55000000000000004">
      <c r="A6" s="249"/>
      <c r="B6" s="249"/>
      <c r="C6" s="249"/>
      <c r="D6" s="46" t="s">
        <v>537</v>
      </c>
      <c r="E6" s="249"/>
      <c r="F6" s="250"/>
      <c r="G6" s="273"/>
      <c r="H6" s="189"/>
    </row>
    <row r="7" spans="1:8" ht="13.15" customHeight="1" x14ac:dyDescent="0.3">
      <c r="A7" s="173" t="s">
        <v>123</v>
      </c>
      <c r="B7" s="174"/>
      <c r="C7" s="89">
        <v>9844</v>
      </c>
      <c r="D7" s="175">
        <v>1878</v>
      </c>
      <c r="E7" s="89">
        <v>2634</v>
      </c>
      <c r="F7" s="90">
        <v>12478</v>
      </c>
      <c r="G7" s="89">
        <v>1290</v>
      </c>
      <c r="H7" s="89"/>
    </row>
    <row r="8" spans="1:8" ht="13.15" customHeight="1" x14ac:dyDescent="0.25">
      <c r="B8" s="58" t="s">
        <v>225</v>
      </c>
      <c r="C8" s="86">
        <v>2257</v>
      </c>
      <c r="D8" s="176">
        <v>425</v>
      </c>
      <c r="E8" s="86">
        <v>522</v>
      </c>
      <c r="F8" s="93">
        <v>2779</v>
      </c>
      <c r="G8" s="86">
        <v>255</v>
      </c>
      <c r="H8" s="86"/>
    </row>
    <row r="9" spans="1:8" x14ac:dyDescent="0.25">
      <c r="B9" s="58" t="s">
        <v>226</v>
      </c>
      <c r="C9" s="86">
        <v>2689</v>
      </c>
      <c r="D9" s="176">
        <v>488</v>
      </c>
      <c r="E9" s="86">
        <v>692</v>
      </c>
      <c r="F9" s="93">
        <v>3380</v>
      </c>
      <c r="G9" s="86">
        <v>388</v>
      </c>
      <c r="H9" s="86"/>
    </row>
    <row r="10" spans="1:8" x14ac:dyDescent="0.25">
      <c r="B10" s="58" t="s">
        <v>227</v>
      </c>
      <c r="C10" s="86">
        <v>2848</v>
      </c>
      <c r="D10" s="176">
        <v>531</v>
      </c>
      <c r="E10" s="86">
        <v>660</v>
      </c>
      <c r="F10" s="93">
        <v>3508</v>
      </c>
      <c r="G10" s="86">
        <v>319</v>
      </c>
      <c r="H10" s="86"/>
    </row>
    <row r="11" spans="1:8" x14ac:dyDescent="0.25">
      <c r="B11" s="58" t="s">
        <v>228</v>
      </c>
      <c r="C11" s="86">
        <v>2050</v>
      </c>
      <c r="D11" s="176">
        <v>433</v>
      </c>
      <c r="E11" s="86">
        <v>761</v>
      </c>
      <c r="F11" s="93">
        <v>2811</v>
      </c>
      <c r="G11" s="86">
        <v>328</v>
      </c>
      <c r="H11" s="86"/>
    </row>
    <row r="12" spans="1:8" ht="25.5" customHeight="1" x14ac:dyDescent="0.3">
      <c r="A12" s="173" t="s">
        <v>369</v>
      </c>
      <c r="B12" s="58"/>
      <c r="C12" s="89">
        <v>10069</v>
      </c>
      <c r="D12" s="175">
        <v>2241</v>
      </c>
      <c r="E12" s="89">
        <v>2105</v>
      </c>
      <c r="F12" s="90">
        <v>12174</v>
      </c>
      <c r="G12" s="89">
        <v>1429</v>
      </c>
      <c r="H12" s="89"/>
    </row>
    <row r="13" spans="1:8" x14ac:dyDescent="0.25">
      <c r="B13" s="58" t="s">
        <v>229</v>
      </c>
      <c r="C13" s="86">
        <v>2383</v>
      </c>
      <c r="D13" s="176">
        <v>488</v>
      </c>
      <c r="E13" s="86">
        <v>382</v>
      </c>
      <c r="F13" s="93">
        <v>2765</v>
      </c>
      <c r="G13" s="86">
        <v>374</v>
      </c>
      <c r="H13" s="86"/>
    </row>
    <row r="14" spans="1:8" x14ac:dyDescent="0.25">
      <c r="B14" s="58" t="s">
        <v>230</v>
      </c>
      <c r="C14" s="86">
        <v>2725</v>
      </c>
      <c r="D14" s="176">
        <v>585</v>
      </c>
      <c r="E14" s="86">
        <v>637</v>
      </c>
      <c r="F14" s="93">
        <v>3362</v>
      </c>
      <c r="G14" s="86">
        <v>420</v>
      </c>
      <c r="H14" s="86"/>
    </row>
    <row r="15" spans="1:8" x14ac:dyDescent="0.25">
      <c r="B15" s="58" t="s">
        <v>231</v>
      </c>
      <c r="C15" s="86">
        <v>2815</v>
      </c>
      <c r="D15" s="176">
        <v>613</v>
      </c>
      <c r="E15" s="86">
        <v>629</v>
      </c>
      <c r="F15" s="93">
        <v>3444</v>
      </c>
      <c r="G15" s="86">
        <v>345</v>
      </c>
      <c r="H15" s="86"/>
    </row>
    <row r="16" spans="1:8" x14ac:dyDescent="0.25">
      <c r="B16" s="58" t="s">
        <v>527</v>
      </c>
      <c r="C16" s="86">
        <v>2145</v>
      </c>
      <c r="D16" s="176">
        <v>555</v>
      </c>
      <c r="E16" s="86">
        <v>458</v>
      </c>
      <c r="F16" s="93">
        <v>2603</v>
      </c>
      <c r="G16" s="86">
        <v>291</v>
      </c>
      <c r="H16" s="86"/>
    </row>
    <row r="17" spans="1:8" ht="2.65" customHeight="1" x14ac:dyDescent="0.25">
      <c r="A17" s="167"/>
      <c r="B17" s="168"/>
      <c r="C17" s="97"/>
      <c r="D17" s="187"/>
      <c r="E17" s="97"/>
      <c r="F17" s="98"/>
      <c r="G17" s="97"/>
      <c r="H17" s="86"/>
    </row>
    <row r="18" spans="1:8" ht="6" customHeight="1" x14ac:dyDescent="0.25">
      <c r="B18" s="186"/>
      <c r="C18" s="86"/>
      <c r="D18" s="176"/>
      <c r="E18" s="86"/>
      <c r="F18" s="188"/>
      <c r="G18" s="86"/>
      <c r="H18" s="86"/>
    </row>
    <row r="19" spans="1:8" ht="103.15" customHeight="1" x14ac:dyDescent="0.25">
      <c r="A19" s="171">
        <v>1</v>
      </c>
      <c r="B19" s="272" t="s">
        <v>538</v>
      </c>
      <c r="C19" s="272"/>
      <c r="D19" s="272"/>
      <c r="E19" s="272"/>
      <c r="F19" s="272"/>
      <c r="G19" s="272"/>
      <c r="H19" s="235"/>
    </row>
    <row r="20" spans="1:8" ht="29.5" customHeight="1" x14ac:dyDescent="0.25">
      <c r="A20" s="171">
        <v>2</v>
      </c>
      <c r="B20" s="272" t="s">
        <v>412</v>
      </c>
      <c r="C20" s="272"/>
      <c r="D20" s="272"/>
      <c r="E20" s="272"/>
      <c r="F20" s="272"/>
      <c r="G20" s="272"/>
      <c r="H20" s="235"/>
    </row>
    <row r="21" spans="1:8" ht="14.5" x14ac:dyDescent="0.25">
      <c r="A21" s="171">
        <v>3</v>
      </c>
      <c r="B21" s="272" t="s">
        <v>413</v>
      </c>
      <c r="C21" s="272"/>
      <c r="D21" s="272"/>
      <c r="E21" s="272"/>
      <c r="F21" s="272"/>
      <c r="G21" s="272"/>
      <c r="H21" s="235"/>
    </row>
    <row r="22" spans="1:8" ht="25.5" customHeight="1" x14ac:dyDescent="0.25">
      <c r="A22" s="171">
        <v>4</v>
      </c>
      <c r="B22" s="272" t="s">
        <v>539</v>
      </c>
      <c r="C22" s="272"/>
      <c r="D22" s="272"/>
      <c r="E22" s="272"/>
      <c r="F22" s="272"/>
      <c r="G22" s="272"/>
      <c r="H22" s="235"/>
    </row>
    <row r="23" spans="1:8" x14ac:dyDescent="0.25">
      <c r="A23" s="14" t="s">
        <v>349</v>
      </c>
      <c r="B23" s="14" t="s">
        <v>523</v>
      </c>
    </row>
    <row r="26" spans="1:8" ht="40.15" customHeight="1" x14ac:dyDescent="0.25"/>
    <row r="34" spans="1:3" ht="16.899999999999999" customHeight="1" x14ac:dyDescent="0.25"/>
    <row r="42" spans="1:3" x14ac:dyDescent="0.25">
      <c r="A42" s="86"/>
      <c r="B42" s="86"/>
      <c r="C42" s="86"/>
    </row>
    <row r="59" ht="16.899999999999999" customHeight="1" x14ac:dyDescent="0.25"/>
    <row r="69" ht="52.15" customHeight="1" x14ac:dyDescent="0.25"/>
    <row r="100" ht="42.65" customHeight="1" x14ac:dyDescent="0.25"/>
  </sheetData>
  <mergeCells count="12">
    <mergeCell ref="B19:G19"/>
    <mergeCell ref="B20:G20"/>
    <mergeCell ref="B21:G21"/>
    <mergeCell ref="B22:G22"/>
    <mergeCell ref="A1:B1"/>
    <mergeCell ref="A2:G2"/>
    <mergeCell ref="A4:B6"/>
    <mergeCell ref="C4:G4"/>
    <mergeCell ref="C5:C6"/>
    <mergeCell ref="E5:E6"/>
    <mergeCell ref="F5:F6"/>
    <mergeCell ref="G5:G6"/>
  </mergeCells>
  <hyperlinks>
    <hyperlink ref="A1:B1" location="ContentsHead" display="Back to contents" xr:uid="{0EA792A7-943E-41C2-8729-3A66D6EC9616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A0B05-3A97-4041-A251-47A0DCA0D358}">
  <sheetPr codeName="Sheet40">
    <tabColor theme="8" tint="0.79998168889431442"/>
  </sheetPr>
  <dimension ref="A1:AF54"/>
  <sheetViews>
    <sheetView showGridLines="0" zoomScaleNormal="100" workbookViewId="0">
      <pane ySplit="1" topLeftCell="A2" activePane="bottomLeft" state="frozen"/>
      <selection activeCell="A20" sqref="A20"/>
      <selection pane="bottomLeft" sqref="A1:C1"/>
    </sheetView>
  </sheetViews>
  <sheetFormatPr defaultColWidth="0" defaultRowHeight="12.5" x14ac:dyDescent="0.25"/>
  <cols>
    <col min="1" max="1" width="2.7265625" style="14" customWidth="1"/>
    <col min="2" max="2" width="13.81640625" style="14" customWidth="1"/>
    <col min="3" max="3" width="9" style="14" customWidth="1"/>
    <col min="4" max="4" width="9.7265625" style="14" customWidth="1"/>
    <col min="5" max="5" width="9.26953125" style="14" customWidth="1"/>
    <col min="6" max="6" width="5.26953125" style="14" bestFit="1" customWidth="1"/>
    <col min="7" max="7" width="1.1796875" style="14" customWidth="1"/>
    <col min="8" max="8" width="8.81640625" style="14" customWidth="1"/>
    <col min="9" max="9" width="8.54296875" style="14" customWidth="1"/>
    <col min="10" max="11" width="9.54296875" style="14" customWidth="1"/>
    <col min="12" max="12" width="8.81640625" style="14" customWidth="1"/>
    <col min="13" max="32" width="0" style="14" hidden="1" customWidth="1"/>
    <col min="33" max="16384" width="8.81640625" style="14" hidden="1"/>
  </cols>
  <sheetData>
    <row r="1" spans="1:11" s="1" customFormat="1" x14ac:dyDescent="0.25">
      <c r="A1" s="251" t="s">
        <v>132</v>
      </c>
      <c r="B1" s="251"/>
      <c r="C1" s="251"/>
      <c r="D1" s="40"/>
      <c r="E1" s="40"/>
      <c r="F1" s="40"/>
      <c r="G1" s="40"/>
      <c r="H1" s="40"/>
      <c r="I1" s="40"/>
      <c r="J1" s="14"/>
      <c r="K1" s="14"/>
    </row>
    <row r="2" spans="1:11" s="1" customFormat="1" ht="13" x14ac:dyDescent="0.3">
      <c r="A2" s="252" t="s">
        <v>547</v>
      </c>
      <c r="B2" s="252"/>
      <c r="C2" s="252"/>
      <c r="D2" s="252"/>
      <c r="E2" s="252"/>
      <c r="F2" s="252"/>
      <c r="G2" s="252"/>
      <c r="H2" s="252"/>
      <c r="I2" s="252"/>
      <c r="J2" s="252"/>
      <c r="K2" s="12"/>
    </row>
    <row r="3" spans="1:11" s="1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1" customFormat="1" ht="16.149999999999999" customHeight="1" x14ac:dyDescent="0.55000000000000004">
      <c r="A4" s="274" t="s">
        <v>353</v>
      </c>
      <c r="B4" s="274"/>
      <c r="C4" s="274" t="s">
        <v>441</v>
      </c>
      <c r="D4" s="274"/>
      <c r="E4" s="274"/>
      <c r="F4" s="274"/>
      <c r="G4" s="274"/>
      <c r="H4" s="274"/>
      <c r="I4" s="274"/>
      <c r="J4" s="274"/>
      <c r="K4" s="236"/>
    </row>
    <row r="5" spans="1:11" s="1" customFormat="1" ht="15.5" x14ac:dyDescent="0.55000000000000004">
      <c r="A5" s="273"/>
      <c r="B5" s="273"/>
      <c r="C5" s="273" t="s">
        <v>250</v>
      </c>
      <c r="D5" s="273"/>
      <c r="E5" s="273"/>
      <c r="F5" s="273"/>
      <c r="G5" s="189"/>
      <c r="H5" s="273" t="s">
        <v>255</v>
      </c>
      <c r="I5" s="273"/>
      <c r="J5" s="190"/>
      <c r="K5" s="190"/>
    </row>
    <row r="6" spans="1:11" s="1" customFormat="1" ht="58" x14ac:dyDescent="0.55000000000000004">
      <c r="A6" s="273"/>
      <c r="B6" s="273"/>
      <c r="C6" s="189" t="s">
        <v>449</v>
      </c>
      <c r="D6" s="189" t="s">
        <v>252</v>
      </c>
      <c r="E6" s="191" t="s">
        <v>253</v>
      </c>
      <c r="F6" s="189" t="s">
        <v>254</v>
      </c>
      <c r="G6" s="189"/>
      <c r="H6" s="189" t="s">
        <v>446</v>
      </c>
      <c r="I6" s="189" t="s">
        <v>447</v>
      </c>
      <c r="J6" s="192" t="s">
        <v>448</v>
      </c>
      <c r="K6" s="192"/>
    </row>
    <row r="7" spans="1:11" s="1" customFormat="1" ht="13" x14ac:dyDescent="0.3">
      <c r="A7" s="173" t="s">
        <v>123</v>
      </c>
      <c r="B7" s="174"/>
      <c r="C7" s="89">
        <v>2440</v>
      </c>
      <c r="D7" s="89">
        <v>710</v>
      </c>
      <c r="E7" s="89">
        <v>1150</v>
      </c>
      <c r="F7" s="89">
        <v>360</v>
      </c>
      <c r="G7" s="89"/>
      <c r="H7" s="89">
        <v>1500</v>
      </c>
      <c r="I7" s="89">
        <v>180</v>
      </c>
      <c r="J7" s="90">
        <v>6160</v>
      </c>
      <c r="K7" s="90"/>
    </row>
    <row r="8" spans="1:11" s="1" customFormat="1" x14ac:dyDescent="0.25">
      <c r="A8" s="14"/>
      <c r="B8" s="58" t="s">
        <v>288</v>
      </c>
      <c r="C8" s="86">
        <v>590</v>
      </c>
      <c r="D8" s="86">
        <v>170</v>
      </c>
      <c r="E8" s="86">
        <v>240</v>
      </c>
      <c r="F8" s="86">
        <v>80</v>
      </c>
      <c r="G8" s="86"/>
      <c r="H8" s="86">
        <v>350</v>
      </c>
      <c r="I8" s="86">
        <v>50</v>
      </c>
      <c r="J8" s="93">
        <v>1430</v>
      </c>
      <c r="K8" s="93"/>
    </row>
    <row r="9" spans="1:11" s="1" customFormat="1" x14ac:dyDescent="0.25">
      <c r="A9" s="14"/>
      <c r="B9" s="58" t="s">
        <v>289</v>
      </c>
      <c r="C9" s="86">
        <v>600</v>
      </c>
      <c r="D9" s="86">
        <v>160</v>
      </c>
      <c r="E9" s="86">
        <v>280</v>
      </c>
      <c r="F9" s="86">
        <v>80</v>
      </c>
      <c r="G9" s="86"/>
      <c r="H9" s="86">
        <v>370</v>
      </c>
      <c r="I9" s="86">
        <v>40</v>
      </c>
      <c r="J9" s="93">
        <v>1490</v>
      </c>
      <c r="K9" s="93"/>
    </row>
    <row r="10" spans="1:11" s="1" customFormat="1" x14ac:dyDescent="0.25">
      <c r="A10" s="14"/>
      <c r="B10" s="58" t="s">
        <v>290</v>
      </c>
      <c r="C10" s="86">
        <v>670</v>
      </c>
      <c r="D10" s="86">
        <v>200</v>
      </c>
      <c r="E10" s="86">
        <v>340</v>
      </c>
      <c r="F10" s="86">
        <v>100</v>
      </c>
      <c r="G10" s="86"/>
      <c r="H10" s="86">
        <v>390</v>
      </c>
      <c r="I10" s="86">
        <v>60</v>
      </c>
      <c r="J10" s="93">
        <v>1690</v>
      </c>
      <c r="K10" s="93"/>
    </row>
    <row r="11" spans="1:11" x14ac:dyDescent="0.25">
      <c r="B11" s="58" t="s">
        <v>228</v>
      </c>
      <c r="C11" s="86">
        <v>580</v>
      </c>
      <c r="D11" s="86">
        <v>180</v>
      </c>
      <c r="E11" s="86">
        <v>290</v>
      </c>
      <c r="F11" s="86">
        <v>110</v>
      </c>
      <c r="G11" s="86"/>
      <c r="H11" s="86">
        <v>400</v>
      </c>
      <c r="I11" s="86">
        <v>30</v>
      </c>
      <c r="J11" s="93">
        <v>1560</v>
      </c>
      <c r="K11" s="93"/>
    </row>
    <row r="12" spans="1:11" ht="25.5" customHeight="1" x14ac:dyDescent="0.3">
      <c r="A12" s="268" t="s">
        <v>369</v>
      </c>
      <c r="B12" s="268"/>
      <c r="C12" s="89">
        <v>2410</v>
      </c>
      <c r="D12" s="89">
        <v>700</v>
      </c>
      <c r="E12" s="89">
        <v>1130</v>
      </c>
      <c r="F12" s="89">
        <v>320</v>
      </c>
      <c r="G12" s="89"/>
      <c r="H12" s="89">
        <v>1550</v>
      </c>
      <c r="I12" s="89">
        <v>170</v>
      </c>
      <c r="J12" s="90">
        <v>6100</v>
      </c>
      <c r="K12" s="90"/>
    </row>
    <row r="13" spans="1:11" x14ac:dyDescent="0.25">
      <c r="B13" s="58" t="s">
        <v>229</v>
      </c>
      <c r="C13" s="86">
        <v>650</v>
      </c>
      <c r="D13" s="86">
        <v>200</v>
      </c>
      <c r="E13" s="86">
        <v>260</v>
      </c>
      <c r="F13" s="86">
        <v>60</v>
      </c>
      <c r="G13" s="86"/>
      <c r="H13" s="86">
        <v>350</v>
      </c>
      <c r="I13" s="86">
        <v>40</v>
      </c>
      <c r="J13" s="93">
        <v>1520</v>
      </c>
      <c r="K13" s="93"/>
    </row>
    <row r="14" spans="1:11" x14ac:dyDescent="0.25">
      <c r="B14" s="58" t="s">
        <v>230</v>
      </c>
      <c r="C14" s="86">
        <v>550</v>
      </c>
      <c r="D14" s="86">
        <v>170</v>
      </c>
      <c r="E14" s="86">
        <v>300</v>
      </c>
      <c r="F14" s="86">
        <v>100</v>
      </c>
      <c r="G14" s="86"/>
      <c r="H14" s="86">
        <v>450</v>
      </c>
      <c r="I14" s="86">
        <v>30</v>
      </c>
      <c r="J14" s="93">
        <v>1560</v>
      </c>
      <c r="K14" s="93"/>
    </row>
    <row r="15" spans="1:11" x14ac:dyDescent="0.25">
      <c r="B15" s="58" t="s">
        <v>231</v>
      </c>
      <c r="C15" s="86">
        <v>630</v>
      </c>
      <c r="D15" s="86">
        <v>160</v>
      </c>
      <c r="E15" s="86">
        <v>290</v>
      </c>
      <c r="F15" s="86">
        <v>100</v>
      </c>
      <c r="G15" s="86"/>
      <c r="H15" s="86">
        <v>350</v>
      </c>
      <c r="I15" s="86">
        <v>30</v>
      </c>
      <c r="J15" s="93">
        <v>1520</v>
      </c>
      <c r="K15" s="93"/>
    </row>
    <row r="16" spans="1:11" x14ac:dyDescent="0.25">
      <c r="B16" s="58" t="s">
        <v>527</v>
      </c>
      <c r="C16" s="86">
        <v>590</v>
      </c>
      <c r="D16" s="86">
        <v>180</v>
      </c>
      <c r="E16" s="86">
        <v>280</v>
      </c>
      <c r="F16" s="86">
        <v>60</v>
      </c>
      <c r="G16" s="86"/>
      <c r="H16" s="86">
        <v>390</v>
      </c>
      <c r="I16" s="86">
        <v>70</v>
      </c>
      <c r="J16" s="93">
        <v>1500</v>
      </c>
      <c r="K16" s="93"/>
    </row>
    <row r="17" spans="1:11" ht="2.65" customHeight="1" x14ac:dyDescent="0.25">
      <c r="A17" s="167"/>
      <c r="B17" s="167"/>
      <c r="C17" s="167"/>
      <c r="D17" s="167"/>
      <c r="E17" s="167"/>
      <c r="F17" s="167"/>
      <c r="G17" s="167"/>
      <c r="H17" s="167"/>
      <c r="I17" s="167"/>
      <c r="J17" s="193"/>
      <c r="K17" s="237"/>
    </row>
    <row r="18" spans="1:11" ht="14.5" x14ac:dyDescent="0.25">
      <c r="A18" s="194" t="s">
        <v>540</v>
      </c>
      <c r="B18" s="248" t="s">
        <v>548</v>
      </c>
      <c r="C18" s="248"/>
      <c r="D18" s="248"/>
      <c r="E18" s="248"/>
      <c r="F18" s="248"/>
      <c r="G18" s="248"/>
      <c r="H18" s="248"/>
      <c r="I18" s="248"/>
      <c r="J18" s="248"/>
      <c r="K18" s="77"/>
    </row>
    <row r="19" spans="1:11" ht="27" customHeight="1" x14ac:dyDescent="0.25">
      <c r="A19" s="194" t="s">
        <v>541</v>
      </c>
      <c r="B19" s="241" t="s">
        <v>452</v>
      </c>
      <c r="C19" s="241"/>
      <c r="D19" s="241"/>
      <c r="E19" s="241"/>
      <c r="F19" s="241"/>
      <c r="G19" s="241"/>
      <c r="H19" s="241"/>
      <c r="I19" s="241"/>
      <c r="J19" s="241"/>
      <c r="K19" s="30"/>
    </row>
    <row r="20" spans="1:11" ht="38.65" customHeight="1" x14ac:dyDescent="0.25">
      <c r="A20" s="194" t="s">
        <v>542</v>
      </c>
      <c r="B20" s="241" t="s">
        <v>453</v>
      </c>
      <c r="C20" s="241"/>
      <c r="D20" s="241"/>
      <c r="E20" s="241"/>
      <c r="F20" s="241"/>
      <c r="G20" s="241"/>
      <c r="H20" s="241"/>
      <c r="I20" s="241"/>
      <c r="J20" s="241"/>
      <c r="K20" s="30"/>
    </row>
    <row r="21" spans="1:11" ht="14.5" x14ac:dyDescent="0.25">
      <c r="A21" s="194" t="s">
        <v>543</v>
      </c>
      <c r="B21" s="241" t="s">
        <v>434</v>
      </c>
      <c r="C21" s="241"/>
      <c r="D21" s="241"/>
      <c r="E21" s="241"/>
      <c r="F21" s="241"/>
      <c r="G21" s="241"/>
      <c r="H21" s="241"/>
      <c r="I21" s="241"/>
      <c r="J21" s="241"/>
      <c r="K21" s="30"/>
    </row>
    <row r="22" spans="1:11" x14ac:dyDescent="0.25">
      <c r="A22" s="14" t="s">
        <v>349</v>
      </c>
      <c r="B22" s="14" t="s">
        <v>523</v>
      </c>
    </row>
    <row r="24" spans="1:11" ht="14.5" x14ac:dyDescent="0.25">
      <c r="A24" s="194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ht="14.5" x14ac:dyDescent="0.25">
      <c r="A25" s="194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3" x14ac:dyDescent="0.3">
      <c r="A26" s="252" t="s">
        <v>549</v>
      </c>
      <c r="B26" s="252"/>
      <c r="C26" s="252"/>
      <c r="D26" s="252"/>
      <c r="E26" s="252"/>
      <c r="F26" s="252"/>
      <c r="G26" s="252"/>
      <c r="H26" s="252"/>
      <c r="I26" s="252"/>
      <c r="J26" s="252"/>
      <c r="K26" s="12"/>
    </row>
    <row r="28" spans="1:11" ht="16.149999999999999" customHeight="1" x14ac:dyDescent="0.55000000000000004">
      <c r="A28" s="274" t="s">
        <v>353</v>
      </c>
      <c r="B28" s="274"/>
      <c r="C28" s="274" t="s">
        <v>442</v>
      </c>
      <c r="D28" s="274"/>
      <c r="E28" s="274"/>
      <c r="F28" s="274"/>
      <c r="G28" s="274"/>
      <c r="H28" s="274"/>
      <c r="I28" s="274"/>
      <c r="J28" s="274"/>
      <c r="K28" s="236"/>
    </row>
    <row r="29" spans="1:11" ht="15.5" x14ac:dyDescent="0.55000000000000004">
      <c r="A29" s="273"/>
      <c r="B29" s="273"/>
      <c r="C29" s="273" t="s">
        <v>250</v>
      </c>
      <c r="D29" s="273"/>
      <c r="E29" s="273"/>
      <c r="F29" s="273"/>
      <c r="G29" s="195"/>
      <c r="H29" s="273" t="s">
        <v>255</v>
      </c>
      <c r="I29" s="273"/>
      <c r="J29" s="190"/>
      <c r="K29" s="190"/>
    </row>
    <row r="30" spans="1:11" ht="58" x14ac:dyDescent="0.55000000000000004">
      <c r="A30" s="273"/>
      <c r="B30" s="273"/>
      <c r="C30" s="189" t="s">
        <v>449</v>
      </c>
      <c r="D30" s="189" t="s">
        <v>252</v>
      </c>
      <c r="E30" s="191" t="s">
        <v>253</v>
      </c>
      <c r="F30" s="189" t="s">
        <v>254</v>
      </c>
      <c r="G30" s="189"/>
      <c r="H30" s="189" t="s">
        <v>446</v>
      </c>
      <c r="I30" s="189" t="s">
        <v>550</v>
      </c>
      <c r="J30" s="192" t="s">
        <v>551</v>
      </c>
      <c r="K30" s="192"/>
    </row>
    <row r="31" spans="1:11" ht="13" x14ac:dyDescent="0.3">
      <c r="A31" s="173" t="s">
        <v>123</v>
      </c>
      <c r="B31" s="174"/>
      <c r="C31" s="91">
        <v>0.1</v>
      </c>
      <c r="D31" s="91">
        <v>0.4</v>
      </c>
      <c r="E31" s="91">
        <v>12.5</v>
      </c>
      <c r="F31" s="91">
        <v>49.5</v>
      </c>
      <c r="G31" s="177"/>
      <c r="H31" s="91">
        <v>9.9</v>
      </c>
      <c r="I31" s="91">
        <v>0.5</v>
      </c>
      <c r="J31" s="92">
        <v>73</v>
      </c>
      <c r="K31" s="92"/>
    </row>
    <row r="32" spans="1:11" x14ac:dyDescent="0.25">
      <c r="B32" s="58" t="s">
        <v>225</v>
      </c>
      <c r="C32" s="94" t="s">
        <v>419</v>
      </c>
      <c r="D32" s="94">
        <v>0.1</v>
      </c>
      <c r="E32" s="94">
        <v>2.7</v>
      </c>
      <c r="F32" s="94">
        <v>10</v>
      </c>
      <c r="G32" s="51"/>
      <c r="H32" s="94">
        <v>2.5</v>
      </c>
      <c r="I32" s="94">
        <v>0.1</v>
      </c>
      <c r="J32" s="95">
        <v>15.4</v>
      </c>
      <c r="K32" s="95"/>
    </row>
    <row r="33" spans="1:11" x14ac:dyDescent="0.25">
      <c r="B33" s="58" t="s">
        <v>226</v>
      </c>
      <c r="C33" s="94" t="s">
        <v>419</v>
      </c>
      <c r="D33" s="94">
        <v>0.1</v>
      </c>
      <c r="E33" s="94">
        <v>3.1</v>
      </c>
      <c r="F33" s="94">
        <v>11.5</v>
      </c>
      <c r="G33" s="51"/>
      <c r="H33" s="94">
        <v>3</v>
      </c>
      <c r="I33" s="94">
        <v>0.1</v>
      </c>
      <c r="J33" s="95">
        <v>17.7</v>
      </c>
      <c r="K33" s="95"/>
    </row>
    <row r="34" spans="1:11" x14ac:dyDescent="0.25">
      <c r="B34" s="58" t="s">
        <v>227</v>
      </c>
      <c r="C34" s="94" t="s">
        <v>419</v>
      </c>
      <c r="D34" s="94">
        <v>0.1</v>
      </c>
      <c r="E34" s="94">
        <v>3.7</v>
      </c>
      <c r="F34" s="94">
        <v>13.7</v>
      </c>
      <c r="G34" s="51"/>
      <c r="H34" s="94">
        <v>2</v>
      </c>
      <c r="I34" s="94">
        <v>0.1</v>
      </c>
      <c r="J34" s="95">
        <v>19.600000000000001</v>
      </c>
      <c r="K34" s="95"/>
    </row>
    <row r="35" spans="1:11" x14ac:dyDescent="0.25">
      <c r="B35" s="58" t="s">
        <v>228</v>
      </c>
      <c r="C35" s="94" t="s">
        <v>419</v>
      </c>
      <c r="D35" s="94">
        <v>0.1</v>
      </c>
      <c r="E35" s="94">
        <v>3</v>
      </c>
      <c r="F35" s="94">
        <v>14.4</v>
      </c>
      <c r="G35" s="51"/>
      <c r="H35" s="94">
        <v>2.5</v>
      </c>
      <c r="I35" s="94" t="s">
        <v>408</v>
      </c>
      <c r="J35" s="95">
        <v>20.3</v>
      </c>
      <c r="K35" s="95"/>
    </row>
    <row r="36" spans="1:11" ht="25.5" customHeight="1" x14ac:dyDescent="0.3">
      <c r="A36" s="268" t="s">
        <v>369</v>
      </c>
      <c r="B36" s="268"/>
      <c r="C36" s="91">
        <v>0.2</v>
      </c>
      <c r="D36" s="91">
        <v>0.4</v>
      </c>
      <c r="E36" s="91">
        <v>12.4</v>
      </c>
      <c r="F36" s="91">
        <v>43</v>
      </c>
      <c r="G36" s="177"/>
      <c r="H36" s="91">
        <v>11.1</v>
      </c>
      <c r="I36" s="91">
        <v>1.3</v>
      </c>
      <c r="J36" s="92">
        <v>68.400000000000006</v>
      </c>
      <c r="K36" s="92"/>
    </row>
    <row r="37" spans="1:11" x14ac:dyDescent="0.25">
      <c r="B37" s="58" t="s">
        <v>229</v>
      </c>
      <c r="C37" s="94" t="s">
        <v>419</v>
      </c>
      <c r="D37" s="94">
        <v>0.1</v>
      </c>
      <c r="E37" s="94">
        <v>2.8</v>
      </c>
      <c r="F37" s="94">
        <v>6.7</v>
      </c>
      <c r="G37" s="51"/>
      <c r="H37" s="94">
        <v>4.5</v>
      </c>
      <c r="I37" s="94">
        <v>0.1</v>
      </c>
      <c r="J37" s="95">
        <v>14.2</v>
      </c>
      <c r="K37" s="95"/>
    </row>
    <row r="38" spans="1:11" x14ac:dyDescent="0.25">
      <c r="B38" s="58" t="s">
        <v>230</v>
      </c>
      <c r="C38" s="94" t="s">
        <v>419</v>
      </c>
      <c r="D38" s="94">
        <v>0.1</v>
      </c>
      <c r="E38" s="94">
        <v>3.3</v>
      </c>
      <c r="F38" s="94">
        <v>11.6</v>
      </c>
      <c r="G38" s="51"/>
      <c r="H38" s="94">
        <v>2</v>
      </c>
      <c r="I38" s="94">
        <v>0.1</v>
      </c>
      <c r="J38" s="95">
        <v>17.100000000000001</v>
      </c>
      <c r="K38" s="95"/>
    </row>
    <row r="39" spans="1:11" x14ac:dyDescent="0.25">
      <c r="B39" s="58" t="s">
        <v>231</v>
      </c>
      <c r="C39" s="94" t="s">
        <v>419</v>
      </c>
      <c r="D39" s="94">
        <v>0.1</v>
      </c>
      <c r="E39" s="94">
        <v>3.5</v>
      </c>
      <c r="F39" s="94">
        <v>13.7</v>
      </c>
      <c r="G39" s="51"/>
      <c r="H39" s="94">
        <v>2.8</v>
      </c>
      <c r="I39" s="94">
        <v>0.2</v>
      </c>
      <c r="J39" s="95">
        <v>20.2</v>
      </c>
      <c r="K39" s="95"/>
    </row>
    <row r="40" spans="1:11" x14ac:dyDescent="0.25">
      <c r="B40" s="58" t="s">
        <v>527</v>
      </c>
      <c r="C40" s="94" t="s">
        <v>408</v>
      </c>
      <c r="D40" s="94">
        <v>0.1</v>
      </c>
      <c r="E40" s="94">
        <v>2.9</v>
      </c>
      <c r="F40" s="94">
        <v>11.1</v>
      </c>
      <c r="G40" s="51"/>
      <c r="H40" s="94">
        <v>1.8</v>
      </c>
      <c r="I40" s="94">
        <v>1</v>
      </c>
      <c r="J40" s="95">
        <v>16.899999999999999</v>
      </c>
      <c r="K40" s="95"/>
    </row>
    <row r="41" spans="1:11" ht="2.65" customHeight="1" x14ac:dyDescent="0.25">
      <c r="A41" s="167"/>
      <c r="B41" s="167"/>
      <c r="C41" s="167"/>
      <c r="D41" s="167"/>
      <c r="E41" s="167"/>
      <c r="F41" s="167"/>
      <c r="G41" s="167"/>
      <c r="H41" s="167"/>
      <c r="J41" s="193"/>
      <c r="K41" s="237"/>
    </row>
    <row r="42" spans="1:11" ht="14.5" x14ac:dyDescent="0.25">
      <c r="A42" s="194" t="s">
        <v>544</v>
      </c>
      <c r="B42" s="275" t="s">
        <v>548</v>
      </c>
      <c r="C42" s="275"/>
      <c r="D42" s="275"/>
      <c r="E42" s="275"/>
      <c r="F42" s="275"/>
      <c r="G42" s="275"/>
      <c r="H42" s="275"/>
      <c r="I42" s="275"/>
    </row>
    <row r="43" spans="1:11" ht="27" customHeight="1" x14ac:dyDescent="0.25">
      <c r="A43" s="194" t="s">
        <v>545</v>
      </c>
      <c r="B43" s="241" t="s">
        <v>452</v>
      </c>
      <c r="C43" s="241"/>
      <c r="D43" s="241"/>
      <c r="E43" s="241"/>
      <c r="F43" s="241"/>
      <c r="G43" s="241"/>
      <c r="H43" s="241"/>
      <c r="I43" s="241"/>
      <c r="J43" s="241"/>
      <c r="K43" s="30"/>
    </row>
    <row r="44" spans="1:11" ht="14.5" x14ac:dyDescent="0.25">
      <c r="A44" s="194" t="s">
        <v>542</v>
      </c>
      <c r="B44" s="241" t="s">
        <v>434</v>
      </c>
      <c r="C44" s="241"/>
      <c r="D44" s="241"/>
      <c r="E44" s="241"/>
      <c r="F44" s="241"/>
      <c r="G44" s="241"/>
      <c r="H44" s="241"/>
      <c r="I44" s="241"/>
      <c r="J44" s="241"/>
      <c r="K44" s="30"/>
    </row>
    <row r="45" spans="1:11" x14ac:dyDescent="0.25">
      <c r="A45" s="14" t="s">
        <v>349</v>
      </c>
      <c r="B45" s="14" t="s">
        <v>523</v>
      </c>
    </row>
    <row r="46" spans="1:11" x14ac:dyDescent="0.25">
      <c r="A46" s="14" t="s">
        <v>546</v>
      </c>
      <c r="B46" s="241" t="s">
        <v>456</v>
      </c>
      <c r="C46" s="241"/>
      <c r="D46" s="241"/>
      <c r="E46" s="241"/>
      <c r="F46" s="241"/>
      <c r="G46" s="241"/>
      <c r="H46" s="241"/>
      <c r="I46" s="241"/>
      <c r="J46" s="241"/>
      <c r="K46" s="30"/>
    </row>
    <row r="47" spans="1:11" ht="25.15" customHeight="1" x14ac:dyDescent="0.25">
      <c r="A47" s="39" t="s">
        <v>408</v>
      </c>
      <c r="B47" s="241" t="s">
        <v>457</v>
      </c>
      <c r="C47" s="241"/>
      <c r="D47" s="241"/>
      <c r="E47" s="241"/>
      <c r="F47" s="241"/>
      <c r="G47" s="241"/>
      <c r="H47" s="241"/>
      <c r="I47" s="241"/>
      <c r="J47" s="241"/>
      <c r="K47" s="30"/>
    </row>
    <row r="54" ht="42.65" customHeight="1" x14ac:dyDescent="0.25"/>
  </sheetData>
  <mergeCells count="22">
    <mergeCell ref="A26:J26"/>
    <mergeCell ref="A1:C1"/>
    <mergeCell ref="A2:J2"/>
    <mergeCell ref="A4:B6"/>
    <mergeCell ref="C4:J4"/>
    <mergeCell ref="C5:F5"/>
    <mergeCell ref="H5:I5"/>
    <mergeCell ref="A12:B12"/>
    <mergeCell ref="B18:J18"/>
    <mergeCell ref="B19:J19"/>
    <mergeCell ref="B20:J20"/>
    <mergeCell ref="B21:J21"/>
    <mergeCell ref="B43:J43"/>
    <mergeCell ref="B44:J44"/>
    <mergeCell ref="B46:J46"/>
    <mergeCell ref="B47:J47"/>
    <mergeCell ref="A28:B30"/>
    <mergeCell ref="C28:J28"/>
    <mergeCell ref="C29:F29"/>
    <mergeCell ref="H29:I29"/>
    <mergeCell ref="A36:B36"/>
    <mergeCell ref="B42:I42"/>
  </mergeCells>
  <hyperlinks>
    <hyperlink ref="A1:C1" location="ContentsHead" display="ContentsHead" xr:uid="{E052450B-2B30-4736-B768-BD5ECBF7074A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F3DF2-C825-496C-A37B-B0100DCDA8D9}">
  <sheetPr codeName="Sheet21">
    <tabColor theme="8" tint="0.79998168889431442"/>
  </sheetPr>
  <dimension ref="A1:R91"/>
  <sheetViews>
    <sheetView showGridLines="0" workbookViewId="0">
      <selection sqref="A1:B1"/>
    </sheetView>
  </sheetViews>
  <sheetFormatPr defaultColWidth="0" defaultRowHeight="12.5" x14ac:dyDescent="0.25"/>
  <cols>
    <col min="1" max="1" width="3.26953125" style="14" customWidth="1"/>
    <col min="2" max="2" width="18.7265625" style="14" customWidth="1"/>
    <col min="3" max="3" width="13.54296875" style="32" bestFit="1" customWidth="1"/>
    <col min="4" max="4" width="19.1796875" style="14" customWidth="1"/>
    <col min="5" max="5" width="16.26953125" style="14" bestFit="1" customWidth="1"/>
    <col min="6" max="18" width="0" style="14" hidden="1" customWidth="1"/>
    <col min="19" max="16384" width="8.81640625" style="14" hidden="1"/>
  </cols>
  <sheetData>
    <row r="1" spans="1:5" x14ac:dyDescent="0.25">
      <c r="A1" s="251" t="s">
        <v>132</v>
      </c>
      <c r="B1" s="251"/>
    </row>
    <row r="2" spans="1:5" ht="30" customHeight="1" x14ac:dyDescent="0.3">
      <c r="A2" s="258" t="s">
        <v>553</v>
      </c>
      <c r="B2" s="258"/>
      <c r="C2" s="258"/>
      <c r="D2" s="258"/>
      <c r="E2" s="17"/>
    </row>
    <row r="3" spans="1:5" ht="16" x14ac:dyDescent="0.6">
      <c r="A3" s="155"/>
      <c r="B3" s="155"/>
      <c r="C3" s="196"/>
      <c r="D3" s="46"/>
      <c r="E3" s="155"/>
    </row>
    <row r="4" spans="1:5" ht="34.15" customHeight="1" x14ac:dyDescent="0.6">
      <c r="A4" s="276" t="s">
        <v>353</v>
      </c>
      <c r="B4" s="276"/>
      <c r="C4" s="133" t="s">
        <v>441</v>
      </c>
      <c r="D4" s="197" t="s">
        <v>477</v>
      </c>
      <c r="E4" s="155"/>
    </row>
    <row r="5" spans="1:5" ht="13.15" customHeight="1" x14ac:dyDescent="0.3">
      <c r="A5" s="173" t="s">
        <v>552</v>
      </c>
      <c r="C5" s="198">
        <v>1530</v>
      </c>
      <c r="D5" s="199">
        <v>11.5</v>
      </c>
      <c r="E5" s="177"/>
    </row>
    <row r="6" spans="1:5" ht="13.15" customHeight="1" x14ac:dyDescent="0.25">
      <c r="B6" s="58" t="s">
        <v>554</v>
      </c>
      <c r="C6" s="135">
        <v>400</v>
      </c>
      <c r="D6" s="200">
        <v>2.9</v>
      </c>
      <c r="E6" s="51"/>
    </row>
    <row r="7" spans="1:5" x14ac:dyDescent="0.25">
      <c r="B7" s="58" t="s">
        <v>555</v>
      </c>
      <c r="C7" s="135">
        <v>470</v>
      </c>
      <c r="D7" s="200">
        <v>3.6</v>
      </c>
      <c r="E7" s="51"/>
    </row>
    <row r="8" spans="1:5" x14ac:dyDescent="0.25">
      <c r="B8" s="58" t="s">
        <v>556</v>
      </c>
      <c r="C8" s="135">
        <v>400</v>
      </c>
      <c r="D8" s="200">
        <v>3.1</v>
      </c>
      <c r="E8" s="51"/>
    </row>
    <row r="9" spans="1:5" x14ac:dyDescent="0.25">
      <c r="B9" s="58" t="s">
        <v>557</v>
      </c>
      <c r="C9" s="135">
        <v>260</v>
      </c>
      <c r="D9" s="200">
        <v>1.9</v>
      </c>
      <c r="E9" s="51"/>
    </row>
    <row r="10" spans="1:5" ht="25.5" customHeight="1" x14ac:dyDescent="0.3">
      <c r="A10" s="125" t="s">
        <v>558</v>
      </c>
      <c r="B10" s="58"/>
      <c r="C10" s="198">
        <v>780</v>
      </c>
      <c r="D10" s="199">
        <v>6.4</v>
      </c>
      <c r="E10" s="51"/>
    </row>
    <row r="11" spans="1:5" x14ac:dyDescent="0.25">
      <c r="B11" s="58" t="s">
        <v>559</v>
      </c>
      <c r="C11" s="135">
        <v>300</v>
      </c>
      <c r="D11" s="200">
        <v>2.2999999999999998</v>
      </c>
      <c r="E11" s="51"/>
    </row>
    <row r="12" spans="1:5" x14ac:dyDescent="0.25">
      <c r="B12" s="58" t="s">
        <v>560</v>
      </c>
      <c r="C12" s="135">
        <v>250</v>
      </c>
      <c r="D12" s="200">
        <v>2</v>
      </c>
      <c r="E12" s="51"/>
    </row>
    <row r="13" spans="1:5" x14ac:dyDescent="0.25">
      <c r="B13" s="58" t="s">
        <v>561</v>
      </c>
      <c r="C13" s="135">
        <v>170</v>
      </c>
      <c r="D13" s="200">
        <v>1.5</v>
      </c>
      <c r="E13" s="51"/>
    </row>
    <row r="14" spans="1:5" x14ac:dyDescent="0.25">
      <c r="B14" s="58" t="s">
        <v>527</v>
      </c>
      <c r="C14" s="135">
        <v>70</v>
      </c>
      <c r="D14" s="200">
        <v>0.6</v>
      </c>
      <c r="E14" s="51"/>
    </row>
    <row r="15" spans="1:5" ht="2.65" customHeight="1" x14ac:dyDescent="0.25">
      <c r="A15" s="167"/>
      <c r="B15" s="186"/>
      <c r="C15" s="135"/>
      <c r="D15" s="201"/>
      <c r="E15" s="51"/>
    </row>
    <row r="16" spans="1:5" ht="25.9" customHeight="1" x14ac:dyDescent="0.25">
      <c r="A16" s="171">
        <v>1</v>
      </c>
      <c r="B16" s="269" t="s">
        <v>500</v>
      </c>
      <c r="C16" s="269"/>
      <c r="D16" s="269"/>
    </row>
    <row r="17" spans="1:3" x14ac:dyDescent="0.25">
      <c r="A17" s="14" t="s">
        <v>349</v>
      </c>
      <c r="B17" s="14" t="s">
        <v>523</v>
      </c>
      <c r="C17" s="14"/>
    </row>
    <row r="25" spans="1:3" ht="16.899999999999999" customHeight="1" x14ac:dyDescent="0.25"/>
    <row r="33" spans="1:3" x14ac:dyDescent="0.25">
      <c r="A33" s="86"/>
      <c r="B33" s="86"/>
      <c r="C33" s="86"/>
    </row>
    <row r="50" ht="16.899999999999999" customHeight="1" x14ac:dyDescent="0.25"/>
    <row r="60" ht="52.15" customHeight="1" x14ac:dyDescent="0.25"/>
    <row r="91" ht="42.65" customHeight="1" x14ac:dyDescent="0.25"/>
  </sheetData>
  <mergeCells count="4">
    <mergeCell ref="A1:B1"/>
    <mergeCell ref="A2:D2"/>
    <mergeCell ref="A4:B4"/>
    <mergeCell ref="B16:D16"/>
  </mergeCells>
  <hyperlinks>
    <hyperlink ref="A1:B1" location="ContentsHead" display="ContentsHead" xr:uid="{828B4955-31D4-425E-9049-9D377CB75B15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BD01E-8E9B-4D2C-A265-43892579ED8E}">
  <sheetPr codeName="Sheet27">
    <tabColor theme="8" tint="0.79998168889431442"/>
  </sheetPr>
  <dimension ref="A1:H81"/>
  <sheetViews>
    <sheetView showGridLines="0" workbookViewId="0">
      <selection sqref="A1:B1"/>
    </sheetView>
  </sheetViews>
  <sheetFormatPr defaultColWidth="0" defaultRowHeight="12.5" x14ac:dyDescent="0.25"/>
  <cols>
    <col min="1" max="1" width="3.26953125" style="14" customWidth="1"/>
    <col min="2" max="2" width="18.7265625" style="14" customWidth="1"/>
    <col min="3" max="3" width="13.54296875" style="32" bestFit="1" customWidth="1"/>
    <col min="4" max="4" width="16.7265625" style="14" customWidth="1"/>
    <col min="5" max="5" width="16.26953125" style="14" bestFit="1" customWidth="1"/>
    <col min="6" max="6" width="8.81640625" style="14" customWidth="1"/>
    <col min="7" max="8" width="0" style="14" hidden="1" customWidth="1"/>
    <col min="9" max="16384" width="8.81640625" style="14" hidden="1"/>
  </cols>
  <sheetData>
    <row r="1" spans="1:5" x14ac:dyDescent="0.25">
      <c r="A1" s="251" t="s">
        <v>132</v>
      </c>
      <c r="B1" s="251"/>
    </row>
    <row r="2" spans="1:5" ht="30" customHeight="1" x14ac:dyDescent="0.3">
      <c r="A2" s="258" t="s">
        <v>562</v>
      </c>
      <c r="B2" s="258"/>
      <c r="C2" s="258"/>
      <c r="D2" s="258"/>
      <c r="E2" s="17"/>
    </row>
    <row r="3" spans="1:5" ht="16" x14ac:dyDescent="0.6">
      <c r="A3" s="155"/>
      <c r="B3" s="155"/>
      <c r="C3" s="196"/>
      <c r="D3" s="46"/>
      <c r="E3" s="155"/>
    </row>
    <row r="4" spans="1:5" ht="16" x14ac:dyDescent="0.6">
      <c r="A4" s="276" t="s">
        <v>174</v>
      </c>
      <c r="B4" s="276"/>
      <c r="C4" s="133" t="s">
        <v>123</v>
      </c>
      <c r="D4" s="197" t="s">
        <v>124</v>
      </c>
      <c r="E4" s="155"/>
    </row>
    <row r="5" spans="1:5" ht="13.15" customHeight="1" x14ac:dyDescent="0.3">
      <c r="A5" s="202" t="s">
        <v>357</v>
      </c>
      <c r="C5" s="200">
        <v>155.428</v>
      </c>
      <c r="D5" s="200">
        <v>163.40299999999999</v>
      </c>
      <c r="E5" s="177"/>
    </row>
    <row r="6" spans="1:5" ht="13.15" customHeight="1" x14ac:dyDescent="0.25">
      <c r="A6" s="202" t="s">
        <v>563</v>
      </c>
      <c r="B6" s="58"/>
      <c r="C6" s="200">
        <v>72.418000000000006</v>
      </c>
      <c r="D6" s="200">
        <v>96.878</v>
      </c>
      <c r="E6" s="51"/>
    </row>
    <row r="7" spans="1:5" ht="13" x14ac:dyDescent="0.3">
      <c r="A7" s="173" t="s">
        <v>179</v>
      </c>
      <c r="B7" s="58"/>
      <c r="C7" s="199">
        <v>227.846</v>
      </c>
      <c r="D7" s="199">
        <v>260.28100000000001</v>
      </c>
      <c r="E7" s="51"/>
    </row>
    <row r="8" spans="1:5" ht="2.65" customHeight="1" x14ac:dyDescent="0.25">
      <c r="A8" s="167"/>
      <c r="B8" s="168"/>
      <c r="C8" s="139"/>
      <c r="D8" s="203"/>
      <c r="E8" s="51"/>
    </row>
    <row r="15" spans="1:5" ht="16.899999999999999" customHeight="1" x14ac:dyDescent="0.25"/>
    <row r="23" spans="1:3" x14ac:dyDescent="0.25">
      <c r="A23" s="86"/>
      <c r="B23" s="86"/>
      <c r="C23" s="86"/>
    </row>
    <row r="40" ht="16.899999999999999" customHeight="1" x14ac:dyDescent="0.25"/>
    <row r="50" ht="52.15" customHeight="1" x14ac:dyDescent="0.25"/>
    <row r="81" ht="42.65" customHeight="1" x14ac:dyDescent="0.25"/>
  </sheetData>
  <mergeCells count="3">
    <mergeCell ref="A1:B1"/>
    <mergeCell ref="A2:D2"/>
    <mergeCell ref="A4:B4"/>
  </mergeCells>
  <hyperlinks>
    <hyperlink ref="A1:B1" location="ContentsHead" display="ContentsHead" xr:uid="{8D0D4776-ABA8-4997-9FD8-29656D84C542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CC29-35D2-4252-B98F-D55403F1A8D2}">
  <sheetPr codeName="Sheet28"/>
  <dimension ref="A1:Y135"/>
  <sheetViews>
    <sheetView workbookViewId="0">
      <selection sqref="A1:D1"/>
    </sheetView>
  </sheetViews>
  <sheetFormatPr defaultColWidth="0" defaultRowHeight="14.5" x14ac:dyDescent="0.35"/>
  <cols>
    <col min="1" max="1" width="3.26953125" style="116" customWidth="1"/>
    <col min="2" max="2" width="10.453125" style="116" customWidth="1"/>
    <col min="3" max="3" width="2" style="116" customWidth="1"/>
    <col min="4" max="5" width="10.7265625" style="116" bestFit="1" customWidth="1"/>
    <col min="6" max="6" width="11.26953125" style="116" bestFit="1" customWidth="1"/>
    <col min="7" max="7" width="13.54296875" style="116" bestFit="1" customWidth="1"/>
    <col min="8" max="8" width="16.453125" style="116" customWidth="1"/>
    <col min="9" max="13" width="8.81640625" style="204" customWidth="1"/>
    <col min="14" max="14" width="10.54296875" style="204" bestFit="1" customWidth="1"/>
    <col min="15" max="24" width="8.81640625" style="204" customWidth="1"/>
    <col min="25" max="25" width="0" style="204" hidden="1" customWidth="1"/>
    <col min="26" max="16384" width="8.81640625" style="116" hidden="1"/>
  </cols>
  <sheetData>
    <row r="1" spans="1:25" x14ac:dyDescent="0.35">
      <c r="A1" s="277" t="s">
        <v>132</v>
      </c>
      <c r="B1" s="277"/>
      <c r="C1" s="277"/>
      <c r="D1" s="277"/>
      <c r="E1" s="12"/>
      <c r="F1" s="12"/>
      <c r="G1" s="12"/>
      <c r="H1" s="12"/>
      <c r="K1" s="204">
        <v>56</v>
      </c>
      <c r="R1" s="204" t="s">
        <v>564</v>
      </c>
      <c r="S1" s="204">
        <v>1</v>
      </c>
    </row>
    <row r="2" spans="1:25" s="1" customFormat="1" ht="14.5" customHeight="1" x14ac:dyDescent="0.25">
      <c r="A2" s="278" t="s">
        <v>566</v>
      </c>
      <c r="B2" s="278"/>
      <c r="C2" s="278"/>
      <c r="D2" s="278"/>
      <c r="E2" s="278"/>
      <c r="F2" s="278"/>
      <c r="G2" s="278"/>
      <c r="H2" s="278"/>
      <c r="I2" s="6"/>
      <c r="J2" s="6"/>
      <c r="K2" s="6">
        <v>46</v>
      </c>
      <c r="L2" s="6">
        <v>23</v>
      </c>
      <c r="M2" s="6">
        <v>25</v>
      </c>
      <c r="N2" s="6"/>
      <c r="O2" s="6"/>
      <c r="P2" s="6"/>
      <c r="Q2" s="6"/>
      <c r="R2" s="6" t="s">
        <v>565</v>
      </c>
      <c r="S2" s="6">
        <v>25</v>
      </c>
      <c r="T2" s="6"/>
      <c r="U2" s="6"/>
      <c r="V2" s="6"/>
      <c r="W2" s="6"/>
      <c r="X2" s="6"/>
      <c r="Y2" s="6"/>
    </row>
    <row r="3" spans="1:25" s="1" customFormat="1" ht="13" x14ac:dyDescent="0.25">
      <c r="B3" s="205"/>
      <c r="C3" s="205"/>
      <c r="D3" s="205"/>
      <c r="E3" s="205"/>
      <c r="F3" s="205"/>
      <c r="G3" s="205"/>
      <c r="H3" s="20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7.5" customHeight="1" x14ac:dyDescent="0.6">
      <c r="A4" s="253" t="s">
        <v>567</v>
      </c>
      <c r="B4" s="253"/>
      <c r="C4" s="253"/>
      <c r="D4" s="253" t="s">
        <v>568</v>
      </c>
      <c r="E4" s="253"/>
      <c r="F4" s="253"/>
      <c r="G4" s="253" t="s">
        <v>569</v>
      </c>
      <c r="H4" s="253"/>
      <c r="K4" s="204">
        <v>47</v>
      </c>
      <c r="L4" s="204">
        <v>38</v>
      </c>
      <c r="M4" s="204">
        <v>39</v>
      </c>
      <c r="V4" s="204" t="s">
        <v>519</v>
      </c>
      <c r="W4" s="204">
        <v>25</v>
      </c>
    </row>
    <row r="5" spans="1:25" ht="16.899999999999999" customHeight="1" x14ac:dyDescent="0.35">
      <c r="A5" s="249"/>
      <c r="B5" s="249"/>
      <c r="C5" s="249"/>
      <c r="D5" s="206" t="s">
        <v>570</v>
      </c>
      <c r="E5" s="206" t="s">
        <v>571</v>
      </c>
      <c r="F5" s="206" t="s">
        <v>572</v>
      </c>
      <c r="G5" s="206" t="s">
        <v>573</v>
      </c>
      <c r="H5" s="206" t="s">
        <v>574</v>
      </c>
      <c r="K5" s="204">
        <v>40</v>
      </c>
      <c r="L5" s="204">
        <v>41</v>
      </c>
      <c r="M5" s="204">
        <v>42</v>
      </c>
      <c r="N5" s="204">
        <v>43</v>
      </c>
      <c r="O5" s="204">
        <v>44</v>
      </c>
      <c r="P5" s="204">
        <v>45</v>
      </c>
      <c r="Q5" s="204">
        <v>48</v>
      </c>
      <c r="V5" s="204" t="s">
        <v>575</v>
      </c>
      <c r="W5" s="204">
        <v>26</v>
      </c>
    </row>
    <row r="6" spans="1:25" x14ac:dyDescent="0.35">
      <c r="B6" s="207" t="s">
        <v>576</v>
      </c>
      <c r="C6" s="208"/>
      <c r="D6" s="209">
        <v>3940</v>
      </c>
      <c r="E6" s="210">
        <v>4350</v>
      </c>
      <c r="F6" s="210">
        <v>4370</v>
      </c>
      <c r="G6" s="211">
        <v>0.10538344337227024</v>
      </c>
      <c r="H6" s="211">
        <v>3.9053526303698405E-3</v>
      </c>
      <c r="V6" s="204" t="s">
        <v>577</v>
      </c>
      <c r="W6" s="204">
        <v>27</v>
      </c>
    </row>
    <row r="7" spans="1:25" x14ac:dyDescent="0.35">
      <c r="B7" s="207" t="s">
        <v>578</v>
      </c>
      <c r="C7" s="208"/>
      <c r="D7" s="210">
        <v>4450</v>
      </c>
      <c r="E7" s="210">
        <v>4770</v>
      </c>
      <c r="F7" s="210">
        <v>4790</v>
      </c>
      <c r="G7" s="211">
        <v>7.1926275567543163E-2</v>
      </c>
      <c r="H7" s="211">
        <v>3.9840637450199168E-3</v>
      </c>
      <c r="K7" s="212"/>
      <c r="V7" s="204" t="s">
        <v>579</v>
      </c>
      <c r="W7" s="204">
        <v>28</v>
      </c>
    </row>
    <row r="8" spans="1:25" x14ac:dyDescent="0.35">
      <c r="B8" s="207" t="s">
        <v>580</v>
      </c>
      <c r="C8" s="208"/>
      <c r="D8" s="210">
        <v>5100</v>
      </c>
      <c r="E8" s="210">
        <v>5400</v>
      </c>
      <c r="F8" s="210">
        <v>5420</v>
      </c>
      <c r="G8" s="211">
        <v>5.8258140447234208E-2</v>
      </c>
      <c r="H8" s="211">
        <v>5.3753475440221354E-3</v>
      </c>
    </row>
    <row r="9" spans="1:25" x14ac:dyDescent="0.35">
      <c r="B9" s="207" t="s">
        <v>581</v>
      </c>
      <c r="C9" s="208"/>
      <c r="D9" s="210">
        <v>4930</v>
      </c>
      <c r="E9" s="210">
        <v>5300</v>
      </c>
      <c r="F9" s="210">
        <v>5310</v>
      </c>
      <c r="G9" s="211">
        <v>7.5268817204301008E-2</v>
      </c>
      <c r="H9" s="211">
        <v>2.2641509433962703E-3</v>
      </c>
    </row>
    <row r="10" spans="1:25" x14ac:dyDescent="0.35">
      <c r="B10" s="207" t="s">
        <v>582</v>
      </c>
      <c r="C10" s="208"/>
      <c r="D10" s="210">
        <v>5660</v>
      </c>
      <c r="E10" s="210">
        <v>5950</v>
      </c>
      <c r="F10" s="210">
        <v>5970</v>
      </c>
      <c r="G10" s="211">
        <v>5.0141242937853159E-2</v>
      </c>
      <c r="H10" s="211">
        <v>3.3624747814391398E-3</v>
      </c>
    </row>
    <row r="11" spans="1:25" x14ac:dyDescent="0.35">
      <c r="B11" s="207" t="s">
        <v>583</v>
      </c>
      <c r="C11" s="208"/>
      <c r="D11" s="210">
        <v>4790</v>
      </c>
      <c r="E11" s="210">
        <v>4980</v>
      </c>
      <c r="F11" s="210">
        <v>4990</v>
      </c>
      <c r="G11" s="211">
        <v>3.9883065358112368E-2</v>
      </c>
      <c r="H11" s="211">
        <v>2.6104417670682611E-3</v>
      </c>
    </row>
    <row r="12" spans="1:25" x14ac:dyDescent="0.35">
      <c r="B12" s="207" t="s">
        <v>584</v>
      </c>
      <c r="C12" s="208"/>
      <c r="D12" s="210">
        <v>5460</v>
      </c>
      <c r="E12" s="210">
        <v>5620</v>
      </c>
      <c r="F12" s="210">
        <v>5630</v>
      </c>
      <c r="G12" s="211">
        <v>2.8189639392275367E-2</v>
      </c>
      <c r="H12" s="211">
        <v>1.7803097739006457E-3</v>
      </c>
    </row>
    <row r="13" spans="1:25" x14ac:dyDescent="0.35">
      <c r="B13" s="207" t="s">
        <v>585</v>
      </c>
      <c r="C13" s="208"/>
      <c r="D13" s="210">
        <v>6090</v>
      </c>
      <c r="E13" s="210">
        <v>6300</v>
      </c>
      <c r="F13" s="210">
        <v>6320</v>
      </c>
      <c r="G13" s="211">
        <v>3.4675431388660582E-2</v>
      </c>
      <c r="H13" s="211">
        <v>3.6531130876746865E-3</v>
      </c>
      <c r="N13" s="213"/>
    </row>
    <row r="14" spans="1:25" x14ac:dyDescent="0.35">
      <c r="B14" s="207" t="s">
        <v>586</v>
      </c>
      <c r="C14" s="208"/>
      <c r="D14" s="210">
        <v>5360</v>
      </c>
      <c r="E14" s="210">
        <v>5430</v>
      </c>
      <c r="F14" s="210">
        <v>5440</v>
      </c>
      <c r="G14" s="211">
        <v>1.3067015120403314E-2</v>
      </c>
      <c r="H14" s="211">
        <v>1.4741109268472385E-3</v>
      </c>
    </row>
    <row r="15" spans="1:25" x14ac:dyDescent="0.35">
      <c r="B15" s="207" t="s">
        <v>587</v>
      </c>
      <c r="C15" s="208"/>
      <c r="D15" s="210">
        <v>3900</v>
      </c>
      <c r="E15" s="210">
        <v>4000</v>
      </c>
      <c r="F15" s="210">
        <v>4010</v>
      </c>
      <c r="G15" s="211">
        <v>2.5917372337695754E-2</v>
      </c>
      <c r="H15" s="211">
        <v>2.0010005002502051E-3</v>
      </c>
    </row>
    <row r="16" spans="1:25" x14ac:dyDescent="0.35">
      <c r="B16" s="207" t="s">
        <v>588</v>
      </c>
      <c r="C16" s="208"/>
      <c r="D16" s="210">
        <v>4240</v>
      </c>
      <c r="E16" s="210">
        <v>4290</v>
      </c>
      <c r="F16" s="210">
        <v>4300</v>
      </c>
      <c r="G16" s="211">
        <v>1.2744866650932218E-2</v>
      </c>
      <c r="H16" s="211">
        <v>1.3982754602657188E-3</v>
      </c>
    </row>
    <row r="17" spans="1:8" x14ac:dyDescent="0.35">
      <c r="B17" s="207" t="s">
        <v>589</v>
      </c>
      <c r="C17" s="214"/>
      <c r="D17" s="210">
        <v>4900</v>
      </c>
      <c r="E17" s="210">
        <v>5040</v>
      </c>
      <c r="F17" s="210">
        <v>5050</v>
      </c>
      <c r="G17" s="211">
        <v>2.8180518684909117E-2</v>
      </c>
      <c r="H17" s="211">
        <v>1.9860973187686426E-3</v>
      </c>
    </row>
    <row r="18" spans="1:8" x14ac:dyDescent="0.35">
      <c r="B18" s="207" t="s">
        <v>590</v>
      </c>
      <c r="C18" s="214"/>
      <c r="D18" s="210">
        <v>4450</v>
      </c>
      <c r="E18" s="210">
        <v>4510</v>
      </c>
      <c r="F18" s="210">
        <v>4520</v>
      </c>
      <c r="G18" s="211">
        <v>1.4848143982002293E-2</v>
      </c>
      <c r="H18" s="211">
        <v>2.8818443804035088E-3</v>
      </c>
    </row>
    <row r="19" spans="1:8" x14ac:dyDescent="0.35">
      <c r="B19" s="207" t="s">
        <v>591</v>
      </c>
      <c r="C19" s="214"/>
      <c r="D19" s="210">
        <v>4950</v>
      </c>
      <c r="E19" s="210">
        <v>5040</v>
      </c>
      <c r="F19" s="210">
        <v>5050</v>
      </c>
      <c r="G19" s="211">
        <v>1.8387553041018467E-2</v>
      </c>
      <c r="H19" s="211">
        <v>1.5873015873015817E-3</v>
      </c>
    </row>
    <row r="20" spans="1:8" x14ac:dyDescent="0.35">
      <c r="B20" s="207" t="s">
        <v>200</v>
      </c>
      <c r="C20" s="214"/>
      <c r="D20" s="210">
        <v>4940</v>
      </c>
      <c r="E20" s="210">
        <v>5100</v>
      </c>
      <c r="F20" s="210">
        <v>5110</v>
      </c>
      <c r="G20" s="211">
        <v>3.2617504051863921E-2</v>
      </c>
      <c r="H20" s="211">
        <v>1.5695507161075373E-3</v>
      </c>
    </row>
    <row r="21" spans="1:8" x14ac:dyDescent="0.35">
      <c r="B21" s="207" t="s">
        <v>592</v>
      </c>
      <c r="C21" s="214"/>
      <c r="D21" s="210">
        <v>5510</v>
      </c>
      <c r="E21" s="210">
        <v>5570</v>
      </c>
      <c r="F21" s="210">
        <v>5590</v>
      </c>
      <c r="G21" s="211">
        <v>1.2168543407192089E-2</v>
      </c>
      <c r="H21" s="211">
        <v>2.5121119684192728E-3</v>
      </c>
    </row>
    <row r="22" spans="1:8" x14ac:dyDescent="0.35">
      <c r="B22" s="207" t="s">
        <v>593</v>
      </c>
      <c r="C22" s="214"/>
      <c r="D22" s="210">
        <v>5560</v>
      </c>
      <c r="E22" s="210">
        <v>5710</v>
      </c>
      <c r="F22" s="210">
        <v>5720</v>
      </c>
      <c r="G22" s="211">
        <v>2.6784109293546576E-2</v>
      </c>
      <c r="H22" s="211">
        <v>1.5756302521008347E-3</v>
      </c>
    </row>
    <row r="23" spans="1:8" x14ac:dyDescent="0.35">
      <c r="B23" s="207" t="s">
        <v>594</v>
      </c>
      <c r="C23" s="214"/>
      <c r="D23" s="210">
        <v>5060</v>
      </c>
      <c r="E23" s="210">
        <v>5120</v>
      </c>
      <c r="F23" s="210">
        <v>5140</v>
      </c>
      <c r="G23" s="211">
        <v>1.1850681414181219E-2</v>
      </c>
      <c r="H23" s="211">
        <v>2.7327737653719542E-3</v>
      </c>
    </row>
    <row r="24" spans="1:8" x14ac:dyDescent="0.35">
      <c r="B24" s="207" t="s">
        <v>204</v>
      </c>
      <c r="C24" s="214"/>
      <c r="D24" s="210">
        <v>5500</v>
      </c>
      <c r="E24" s="210">
        <v>5580</v>
      </c>
      <c r="F24" s="210">
        <v>5580</v>
      </c>
      <c r="G24" s="211">
        <v>1.4548099654482671E-2</v>
      </c>
      <c r="H24" s="211">
        <v>3.5848718408315605E-4</v>
      </c>
    </row>
    <row r="25" spans="1:8" x14ac:dyDescent="0.35">
      <c r="B25" s="207" t="s">
        <v>595</v>
      </c>
      <c r="C25" s="214"/>
      <c r="D25" s="210">
        <v>5530</v>
      </c>
      <c r="E25" s="210">
        <v>5670</v>
      </c>
      <c r="F25" s="210">
        <v>5680</v>
      </c>
      <c r="G25" s="211">
        <v>2.5492677635147398E-2</v>
      </c>
      <c r="H25" s="211">
        <v>7.0521861777161909E-4</v>
      </c>
    </row>
    <row r="26" spans="1:8" x14ac:dyDescent="0.35">
      <c r="B26" s="207" t="s">
        <v>596</v>
      </c>
      <c r="C26" s="214"/>
      <c r="D26" s="210">
        <v>5360</v>
      </c>
      <c r="E26" s="210">
        <v>5390</v>
      </c>
      <c r="F26" s="210">
        <v>5400</v>
      </c>
      <c r="G26" s="211">
        <v>4.4767767207609666E-3</v>
      </c>
      <c r="H26" s="211">
        <v>2.9712163416899529E-3</v>
      </c>
    </row>
    <row r="27" spans="1:8" x14ac:dyDescent="0.35">
      <c r="B27" s="207" t="s">
        <v>207</v>
      </c>
      <c r="C27" s="214"/>
      <c r="D27" s="210">
        <v>4210</v>
      </c>
      <c r="E27" s="210">
        <v>4350</v>
      </c>
      <c r="F27" s="210">
        <v>4360</v>
      </c>
      <c r="G27" s="211">
        <v>3.3761293390394576E-2</v>
      </c>
      <c r="H27" s="211">
        <v>1.8399264029438367E-3</v>
      </c>
    </row>
    <row r="28" spans="1:8" x14ac:dyDescent="0.35">
      <c r="B28" s="207" t="s">
        <v>597</v>
      </c>
      <c r="C28" s="214"/>
      <c r="D28" s="210">
        <v>4240</v>
      </c>
      <c r="E28" s="210">
        <v>4350</v>
      </c>
      <c r="F28" s="210">
        <v>4360</v>
      </c>
      <c r="G28" s="211">
        <v>2.4976437323279921E-2</v>
      </c>
      <c r="H28" s="211">
        <v>1.3793103448276334E-3</v>
      </c>
    </row>
    <row r="29" spans="1:8" x14ac:dyDescent="0.35">
      <c r="B29" s="207" t="s">
        <v>209</v>
      </c>
      <c r="C29" s="214"/>
      <c r="D29" s="210">
        <v>4570</v>
      </c>
      <c r="E29" s="210">
        <v>4620</v>
      </c>
      <c r="F29" s="210">
        <v>4630</v>
      </c>
      <c r="G29" s="211">
        <v>1.0936132983377034E-2</v>
      </c>
      <c r="H29" s="211">
        <v>1.7308524448291784E-3</v>
      </c>
    </row>
    <row r="30" spans="1:8" x14ac:dyDescent="0.35">
      <c r="B30" s="207" t="s">
        <v>210</v>
      </c>
      <c r="C30" s="214"/>
      <c r="D30" s="210">
        <v>2060</v>
      </c>
      <c r="E30" s="210">
        <v>2100</v>
      </c>
      <c r="F30" s="210" t="s">
        <v>157</v>
      </c>
      <c r="G30" s="211">
        <v>2.0408163265306145E-2</v>
      </c>
      <c r="H30" s="211" t="s">
        <v>157</v>
      </c>
    </row>
    <row r="31" spans="1:8" x14ac:dyDescent="0.35">
      <c r="B31" s="207" t="s">
        <v>211</v>
      </c>
      <c r="C31" s="214"/>
      <c r="D31" s="210">
        <v>2160</v>
      </c>
      <c r="E31" s="210" t="s">
        <v>157</v>
      </c>
      <c r="F31" s="210" t="s">
        <v>157</v>
      </c>
      <c r="G31" s="211" t="s">
        <v>157</v>
      </c>
      <c r="H31" s="211" t="s">
        <v>157</v>
      </c>
    </row>
    <row r="32" spans="1:8" x14ac:dyDescent="0.35">
      <c r="A32" s="215"/>
      <c r="B32" s="216"/>
      <c r="C32" s="217"/>
      <c r="D32" s="218"/>
      <c r="E32" s="218"/>
      <c r="F32" s="216"/>
      <c r="G32" s="218"/>
      <c r="H32" s="218"/>
    </row>
    <row r="33" spans="1:25" x14ac:dyDescent="0.35">
      <c r="A33" s="219">
        <v>1</v>
      </c>
      <c r="B33" s="1" t="s">
        <v>598</v>
      </c>
      <c r="D33" s="220"/>
      <c r="E33" s="220"/>
      <c r="F33" s="220"/>
      <c r="G33" s="220"/>
      <c r="K33" s="204">
        <v>49</v>
      </c>
    </row>
    <row r="35" spans="1:25" x14ac:dyDescent="0.35">
      <c r="B35" s="12" t="s">
        <v>157</v>
      </c>
      <c r="C35" s="12"/>
      <c r="D35" s="12"/>
      <c r="E35" s="12"/>
      <c r="F35" s="12"/>
      <c r="G35" s="12"/>
      <c r="H35" s="12"/>
    </row>
    <row r="36" spans="1:25" s="1" customFormat="1" x14ac:dyDescent="0.35">
      <c r="A36" s="252" t="s">
        <v>575</v>
      </c>
      <c r="B36" s="252"/>
      <c r="C36" s="252"/>
      <c r="D36" s="252"/>
      <c r="E36" s="252"/>
      <c r="F36" s="252"/>
      <c r="G36" s="252"/>
      <c r="H36" s="252"/>
      <c r="I36" s="6"/>
      <c r="J36" s="6"/>
      <c r="K36" s="204">
        <v>46</v>
      </c>
      <c r="L36" s="6">
        <v>23</v>
      </c>
      <c r="M36" s="6">
        <v>26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s="1" customFormat="1" x14ac:dyDescent="0.35">
      <c r="B37" s="12"/>
      <c r="C37" s="12"/>
      <c r="D37" s="221"/>
      <c r="E37" s="221"/>
      <c r="F37" s="221"/>
      <c r="G37" s="221"/>
      <c r="H37" s="221"/>
      <c r="I37" s="6"/>
      <c r="J37" s="6"/>
      <c r="K37" s="20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7.5" customHeight="1" x14ac:dyDescent="0.6">
      <c r="A38" s="253" t="s">
        <v>567</v>
      </c>
      <c r="B38" s="253"/>
      <c r="C38" s="253"/>
      <c r="D38" s="253" t="s">
        <v>568</v>
      </c>
      <c r="E38" s="253"/>
      <c r="F38" s="253"/>
      <c r="G38" s="253" t="s">
        <v>569</v>
      </c>
      <c r="H38" s="253"/>
      <c r="K38" s="204">
        <v>47</v>
      </c>
      <c r="L38" s="204">
        <v>38</v>
      </c>
      <c r="M38" s="204">
        <v>39</v>
      </c>
    </row>
    <row r="39" spans="1:25" ht="16.899999999999999" customHeight="1" x14ac:dyDescent="0.35">
      <c r="A39" s="249"/>
      <c r="B39" s="249"/>
      <c r="C39" s="249"/>
      <c r="D39" s="206" t="s">
        <v>570</v>
      </c>
      <c r="E39" s="206" t="s">
        <v>571</v>
      </c>
      <c r="F39" s="206" t="s">
        <v>572</v>
      </c>
      <c r="G39" s="206" t="s">
        <v>573</v>
      </c>
      <c r="H39" s="206" t="s">
        <v>574</v>
      </c>
      <c r="K39" s="204">
        <v>40</v>
      </c>
      <c r="L39" s="204">
        <v>41</v>
      </c>
      <c r="M39" s="204">
        <v>42</v>
      </c>
      <c r="N39" s="204">
        <v>43</v>
      </c>
      <c r="O39" s="204">
        <v>44</v>
      </c>
      <c r="P39" s="204">
        <v>45</v>
      </c>
      <c r="Q39" s="204">
        <v>48</v>
      </c>
    </row>
    <row r="40" spans="1:25" x14ac:dyDescent="0.35">
      <c r="B40" s="207" t="s">
        <v>576</v>
      </c>
      <c r="C40" s="208"/>
      <c r="D40" s="210">
        <v>3560</v>
      </c>
      <c r="E40" s="210">
        <v>3870</v>
      </c>
      <c r="F40" s="210">
        <v>3890</v>
      </c>
      <c r="G40" s="211">
        <v>8.8838909193140303E-2</v>
      </c>
      <c r="H40" s="211">
        <v>3.3565711334881954E-3</v>
      </c>
    </row>
    <row r="41" spans="1:25" x14ac:dyDescent="0.35">
      <c r="B41" s="207" t="s">
        <v>578</v>
      </c>
      <c r="C41" s="208"/>
      <c r="D41" s="210">
        <v>4090</v>
      </c>
      <c r="E41" s="210">
        <v>4330</v>
      </c>
      <c r="F41" s="210">
        <v>4340</v>
      </c>
      <c r="G41" s="211">
        <v>5.8449498654927767E-2</v>
      </c>
      <c r="H41" s="211">
        <v>3.0036968576709899E-3</v>
      </c>
    </row>
    <row r="42" spans="1:25" x14ac:dyDescent="0.35">
      <c r="B42" s="207" t="s">
        <v>580</v>
      </c>
      <c r="C42" s="208"/>
      <c r="D42" s="210">
        <v>4710</v>
      </c>
      <c r="E42" s="210">
        <v>4940</v>
      </c>
      <c r="F42" s="210">
        <v>4960</v>
      </c>
      <c r="G42" s="211">
        <v>5.0361240968975762E-2</v>
      </c>
      <c r="H42" s="211">
        <v>3.2369006676107315E-3</v>
      </c>
    </row>
    <row r="43" spans="1:25" x14ac:dyDescent="0.35">
      <c r="B43" s="207" t="s">
        <v>581</v>
      </c>
      <c r="C43" s="208"/>
      <c r="D43" s="210">
        <v>4540</v>
      </c>
      <c r="E43" s="210">
        <v>4830</v>
      </c>
      <c r="F43" s="210">
        <v>4840</v>
      </c>
      <c r="G43" s="211">
        <v>6.3174114021571581E-2</v>
      </c>
      <c r="H43" s="211">
        <v>1.4492753623187582E-3</v>
      </c>
    </row>
    <row r="44" spans="1:25" x14ac:dyDescent="0.35">
      <c r="B44" s="207" t="s">
        <v>582</v>
      </c>
      <c r="C44" s="208"/>
      <c r="D44" s="210">
        <v>5230</v>
      </c>
      <c r="E44" s="210">
        <v>5450</v>
      </c>
      <c r="F44" s="210">
        <v>5460</v>
      </c>
      <c r="G44" s="211">
        <v>4.1308089500860623E-2</v>
      </c>
      <c r="H44" s="211">
        <v>1.8365472910928382E-3</v>
      </c>
    </row>
    <row r="45" spans="1:25" x14ac:dyDescent="0.35">
      <c r="B45" s="207" t="s">
        <v>583</v>
      </c>
      <c r="C45" s="208"/>
      <c r="D45" s="210">
        <v>4400</v>
      </c>
      <c r="E45" s="210">
        <v>4530</v>
      </c>
      <c r="F45" s="210">
        <v>4540</v>
      </c>
      <c r="G45" s="211">
        <v>2.93248465560354E-2</v>
      </c>
      <c r="H45" s="211">
        <v>1.5459363957597283E-3</v>
      </c>
    </row>
    <row r="46" spans="1:25" x14ac:dyDescent="0.35">
      <c r="B46" s="207" t="s">
        <v>584</v>
      </c>
      <c r="C46" s="208"/>
      <c r="D46" s="210">
        <v>4930</v>
      </c>
      <c r="E46" s="210">
        <v>5040</v>
      </c>
      <c r="F46" s="210">
        <v>5040</v>
      </c>
      <c r="G46" s="211">
        <v>2.3133116883116811E-2</v>
      </c>
      <c r="H46" s="211">
        <v>3.9666798889337329E-4</v>
      </c>
    </row>
    <row r="47" spans="1:25" x14ac:dyDescent="0.35">
      <c r="B47" s="207" t="s">
        <v>585</v>
      </c>
      <c r="C47" s="208"/>
      <c r="D47" s="210">
        <v>5590</v>
      </c>
      <c r="E47" s="210">
        <v>5770</v>
      </c>
      <c r="F47" s="210">
        <v>5780</v>
      </c>
      <c r="G47" s="211">
        <v>3.1104755094744307E-2</v>
      </c>
      <c r="H47" s="211">
        <v>2.0804438280166426E-3</v>
      </c>
    </row>
    <row r="48" spans="1:25" x14ac:dyDescent="0.35">
      <c r="B48" s="207" t="s">
        <v>586</v>
      </c>
      <c r="C48" s="208"/>
      <c r="D48" s="210">
        <v>4850</v>
      </c>
      <c r="E48" s="210">
        <v>4900</v>
      </c>
      <c r="F48" s="210">
        <v>4910</v>
      </c>
      <c r="G48" s="211">
        <v>1.0305028854080689E-2</v>
      </c>
      <c r="H48" s="211">
        <v>2.039983680130586E-3</v>
      </c>
    </row>
    <row r="49" spans="2:8" x14ac:dyDescent="0.35">
      <c r="B49" s="207" t="s">
        <v>587</v>
      </c>
      <c r="C49" s="208"/>
      <c r="D49" s="210">
        <v>3510</v>
      </c>
      <c r="E49" s="210">
        <v>3580</v>
      </c>
      <c r="F49" s="210">
        <v>3580</v>
      </c>
      <c r="G49" s="211">
        <v>1.968054763262983E-2</v>
      </c>
      <c r="H49" s="211">
        <v>8.3916083916091289E-4</v>
      </c>
    </row>
    <row r="50" spans="2:8" x14ac:dyDescent="0.35">
      <c r="B50" s="207" t="s">
        <v>588</v>
      </c>
      <c r="C50" s="214"/>
      <c r="D50" s="210">
        <v>3810</v>
      </c>
      <c r="E50" s="210">
        <v>3850</v>
      </c>
      <c r="F50" s="210">
        <v>3850</v>
      </c>
      <c r="G50" s="211">
        <v>9.9711361847283353E-3</v>
      </c>
      <c r="H50" s="211">
        <v>1.2990387113536173E-3</v>
      </c>
    </row>
    <row r="51" spans="2:8" x14ac:dyDescent="0.35">
      <c r="B51" s="207" t="s">
        <v>589</v>
      </c>
      <c r="C51" s="214"/>
      <c r="D51" s="210">
        <v>4310</v>
      </c>
      <c r="E51" s="210">
        <v>4400</v>
      </c>
      <c r="F51" s="210">
        <v>4400</v>
      </c>
      <c r="G51" s="211">
        <v>1.9012288430326985E-2</v>
      </c>
      <c r="H51" s="211">
        <v>9.101251422070078E-4</v>
      </c>
    </row>
    <row r="52" spans="2:8" x14ac:dyDescent="0.35">
      <c r="B52" s="207" t="s">
        <v>590</v>
      </c>
      <c r="C52" s="214"/>
      <c r="D52" s="210">
        <v>3960</v>
      </c>
      <c r="E52" s="210">
        <v>4000</v>
      </c>
      <c r="F52" s="210">
        <v>4010</v>
      </c>
      <c r="G52" s="211">
        <v>1.0608739580702187E-2</v>
      </c>
      <c r="H52" s="211">
        <v>1.4996250937264755E-3</v>
      </c>
    </row>
    <row r="53" spans="2:8" x14ac:dyDescent="0.35">
      <c r="B53" s="207" t="s">
        <v>591</v>
      </c>
      <c r="C53" s="214"/>
      <c r="D53" s="210">
        <v>4500</v>
      </c>
      <c r="E53" s="210">
        <v>4550</v>
      </c>
      <c r="F53" s="210">
        <v>4560</v>
      </c>
      <c r="G53" s="211">
        <v>1.2458286985539413E-2</v>
      </c>
      <c r="H53" s="211">
        <v>1.0986596352449141E-3</v>
      </c>
    </row>
    <row r="54" spans="2:8" x14ac:dyDescent="0.35">
      <c r="B54" s="207" t="s">
        <v>200</v>
      </c>
      <c r="C54" s="214"/>
      <c r="D54" s="210">
        <v>4540</v>
      </c>
      <c r="E54" s="210">
        <v>4660</v>
      </c>
      <c r="F54" s="210">
        <v>4660</v>
      </c>
      <c r="G54" s="211">
        <v>2.5319242624394445E-2</v>
      </c>
      <c r="H54" s="211">
        <v>1.0736525660295371E-3</v>
      </c>
    </row>
    <row r="55" spans="2:8" x14ac:dyDescent="0.35">
      <c r="B55" s="207" t="s">
        <v>592</v>
      </c>
      <c r="C55" s="214"/>
      <c r="D55" s="210">
        <v>4950</v>
      </c>
      <c r="E55" s="210">
        <v>5000</v>
      </c>
      <c r="F55" s="210">
        <v>5000</v>
      </c>
      <c r="G55" s="211">
        <v>9.0909090909090384E-3</v>
      </c>
      <c r="H55" s="211">
        <v>1.6016016016016099E-3</v>
      </c>
    </row>
    <row r="56" spans="2:8" x14ac:dyDescent="0.35">
      <c r="B56" s="207" t="s">
        <v>593</v>
      </c>
      <c r="C56" s="214"/>
      <c r="D56" s="210">
        <v>5140</v>
      </c>
      <c r="E56" s="210">
        <v>5250</v>
      </c>
      <c r="F56" s="210">
        <v>5260</v>
      </c>
      <c r="G56" s="211">
        <v>2.1202100758607179E-2</v>
      </c>
      <c r="H56" s="211">
        <v>1.1428571428571122E-3</v>
      </c>
    </row>
    <row r="57" spans="2:8" x14ac:dyDescent="0.35">
      <c r="B57" s="207" t="s">
        <v>594</v>
      </c>
      <c r="C57" s="214"/>
      <c r="D57" s="210">
        <v>4600</v>
      </c>
      <c r="E57" s="210">
        <v>4640</v>
      </c>
      <c r="F57" s="210">
        <v>4640</v>
      </c>
      <c r="G57" s="211">
        <v>7.3896978917626921E-3</v>
      </c>
      <c r="H57" s="211">
        <v>1.2944983818770073E-3</v>
      </c>
    </row>
    <row r="58" spans="2:8" x14ac:dyDescent="0.35">
      <c r="B58" s="207" t="s">
        <v>204</v>
      </c>
      <c r="C58" s="214"/>
      <c r="D58" s="210">
        <v>5000</v>
      </c>
      <c r="E58" s="210">
        <v>5060</v>
      </c>
      <c r="F58" s="210">
        <v>5060</v>
      </c>
      <c r="G58" s="211">
        <v>1.1193284029582307E-2</v>
      </c>
      <c r="H58" s="211">
        <v>0</v>
      </c>
    </row>
    <row r="59" spans="2:8" x14ac:dyDescent="0.35">
      <c r="B59" s="207" t="s">
        <v>595</v>
      </c>
      <c r="C59" s="214"/>
      <c r="D59" s="210">
        <v>5110</v>
      </c>
      <c r="E59" s="210">
        <v>5220</v>
      </c>
      <c r="F59" s="210">
        <v>5220</v>
      </c>
      <c r="G59" s="211">
        <v>2.0547945205479534E-2</v>
      </c>
      <c r="H59" s="211">
        <v>0</v>
      </c>
    </row>
    <row r="60" spans="2:8" x14ac:dyDescent="0.35">
      <c r="B60" s="207" t="s">
        <v>596</v>
      </c>
      <c r="C60" s="214"/>
      <c r="D60" s="210">
        <v>4860</v>
      </c>
      <c r="E60" s="210">
        <v>4880</v>
      </c>
      <c r="F60" s="210">
        <v>4890</v>
      </c>
      <c r="G60" s="211">
        <v>3.2908268202385127E-3</v>
      </c>
      <c r="H60" s="211">
        <v>1.435014350143593E-3</v>
      </c>
    </row>
    <row r="61" spans="2:8" x14ac:dyDescent="0.35">
      <c r="B61" s="207" t="s">
        <v>207</v>
      </c>
      <c r="C61" s="214"/>
      <c r="D61" s="210">
        <v>3740</v>
      </c>
      <c r="E61" s="210">
        <v>3830</v>
      </c>
      <c r="F61" s="210">
        <v>3840</v>
      </c>
      <c r="G61" s="211">
        <v>2.4057738572574205E-2</v>
      </c>
      <c r="H61" s="211">
        <v>1.0441138084051893E-3</v>
      </c>
    </row>
    <row r="62" spans="2:8" x14ac:dyDescent="0.35">
      <c r="B62" s="207" t="s">
        <v>597</v>
      </c>
      <c r="C62" s="214"/>
      <c r="D62" s="210">
        <v>3850</v>
      </c>
      <c r="E62" s="210">
        <v>3930</v>
      </c>
      <c r="F62" s="210">
        <v>3930</v>
      </c>
      <c r="G62" s="211">
        <v>2.1066319895968855E-2</v>
      </c>
      <c r="H62" s="211">
        <v>1.2735608762097783E-3</v>
      </c>
    </row>
    <row r="63" spans="2:8" x14ac:dyDescent="0.35">
      <c r="B63" s="207" t="s">
        <v>209</v>
      </c>
      <c r="C63" s="214"/>
      <c r="D63" s="210">
        <v>4050</v>
      </c>
      <c r="E63" s="210">
        <v>4070</v>
      </c>
      <c r="F63" s="210">
        <v>4080</v>
      </c>
      <c r="G63" s="211">
        <v>7.1693448702101481E-3</v>
      </c>
      <c r="H63" s="211">
        <v>1.7182130584192379E-3</v>
      </c>
    </row>
    <row r="64" spans="2:8" x14ac:dyDescent="0.35">
      <c r="B64" s="207" t="s">
        <v>210</v>
      </c>
      <c r="C64" s="214"/>
      <c r="D64" s="210">
        <v>1720</v>
      </c>
      <c r="E64" s="210">
        <v>1740</v>
      </c>
      <c r="F64" s="210" t="s">
        <v>157</v>
      </c>
      <c r="G64" s="211">
        <v>1.3977868375072866E-2</v>
      </c>
      <c r="H64" s="211" t="s">
        <v>157</v>
      </c>
    </row>
    <row r="65" spans="1:25" x14ac:dyDescent="0.35">
      <c r="B65" s="207" t="s">
        <v>211</v>
      </c>
      <c r="C65" s="214"/>
      <c r="D65" s="210">
        <v>1910</v>
      </c>
      <c r="E65" s="210" t="s">
        <v>157</v>
      </c>
      <c r="F65" s="210" t="s">
        <v>157</v>
      </c>
      <c r="G65" s="211" t="s">
        <v>157</v>
      </c>
      <c r="H65" s="211" t="s">
        <v>157</v>
      </c>
    </row>
    <row r="66" spans="1:25" x14ac:dyDescent="0.35">
      <c r="A66" s="215"/>
      <c r="B66" s="216"/>
      <c r="C66" s="217"/>
      <c r="D66" s="218"/>
      <c r="E66" s="218"/>
      <c r="F66" s="216"/>
      <c r="G66" s="218"/>
      <c r="H66" s="218"/>
    </row>
    <row r="67" spans="1:25" x14ac:dyDescent="0.35">
      <c r="A67" s="219">
        <v>1</v>
      </c>
      <c r="B67" s="1" t="s">
        <v>598</v>
      </c>
      <c r="C67" s="220"/>
      <c r="E67" s="220"/>
      <c r="F67" s="220"/>
      <c r="G67" s="220"/>
      <c r="K67" s="204">
        <v>49</v>
      </c>
    </row>
    <row r="70" spans="1:25" s="1" customFormat="1" ht="14.5" customHeight="1" x14ac:dyDescent="0.3">
      <c r="A70" s="252" t="s">
        <v>577</v>
      </c>
      <c r="B70" s="252"/>
      <c r="C70" s="252"/>
      <c r="D70" s="252"/>
      <c r="E70" s="252"/>
      <c r="F70" s="252"/>
      <c r="G70" s="252"/>
      <c r="H70" s="252"/>
      <c r="I70" s="6"/>
      <c r="J70" s="6"/>
      <c r="K70" s="6">
        <v>46</v>
      </c>
      <c r="L70" s="6">
        <v>23</v>
      </c>
      <c r="M70" s="6">
        <v>27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s="1" customFormat="1" ht="13" x14ac:dyDescent="0.3">
      <c r="B71" s="12"/>
      <c r="C71" s="12"/>
      <c r="D71" s="221"/>
      <c r="E71" s="221"/>
      <c r="F71" s="221"/>
      <c r="G71" s="221"/>
      <c r="H71" s="221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7.5" customHeight="1" x14ac:dyDescent="0.6">
      <c r="A72" s="253" t="s">
        <v>567</v>
      </c>
      <c r="B72" s="253"/>
      <c r="C72" s="253"/>
      <c r="D72" s="253" t="s">
        <v>568</v>
      </c>
      <c r="E72" s="253"/>
      <c r="F72" s="253"/>
      <c r="G72" s="253" t="s">
        <v>569</v>
      </c>
      <c r="H72" s="253"/>
      <c r="K72" s="204">
        <v>47</v>
      </c>
      <c r="L72" s="204">
        <v>38</v>
      </c>
      <c r="M72" s="204">
        <v>39</v>
      </c>
    </row>
    <row r="73" spans="1:25" ht="16.899999999999999" customHeight="1" x14ac:dyDescent="0.35">
      <c r="A73" s="249"/>
      <c r="B73" s="249"/>
      <c r="C73" s="249"/>
      <c r="D73" s="206" t="s">
        <v>570</v>
      </c>
      <c r="E73" s="206" t="s">
        <v>571</v>
      </c>
      <c r="F73" s="206" t="s">
        <v>572</v>
      </c>
      <c r="G73" s="206" t="s">
        <v>573</v>
      </c>
      <c r="H73" s="206" t="s">
        <v>574</v>
      </c>
      <c r="K73" s="204">
        <v>40</v>
      </c>
      <c r="L73" s="204">
        <v>41</v>
      </c>
      <c r="M73" s="204">
        <v>42</v>
      </c>
      <c r="N73" s="204">
        <v>43</v>
      </c>
      <c r="O73" s="204">
        <v>44</v>
      </c>
      <c r="P73" s="204">
        <v>45</v>
      </c>
      <c r="Q73" s="204">
        <v>48</v>
      </c>
    </row>
    <row r="74" spans="1:25" x14ac:dyDescent="0.35">
      <c r="B74" s="207" t="s">
        <v>576</v>
      </c>
      <c r="C74" s="208"/>
      <c r="D74" s="210">
        <v>920</v>
      </c>
      <c r="E74" s="210">
        <v>1010</v>
      </c>
      <c r="F74" s="210">
        <v>1000</v>
      </c>
      <c r="G74" s="211">
        <v>9.3275488069414214E-2</v>
      </c>
      <c r="H74" s="211">
        <v>-3.9682539682539542E-3</v>
      </c>
    </row>
    <row r="75" spans="1:25" x14ac:dyDescent="0.35">
      <c r="B75" s="207" t="s">
        <v>578</v>
      </c>
      <c r="C75" s="208"/>
      <c r="D75" s="210">
        <v>1020</v>
      </c>
      <c r="E75" s="210">
        <v>1080</v>
      </c>
      <c r="F75" s="210">
        <v>1080</v>
      </c>
      <c r="G75" s="211">
        <v>6.2806673209028441E-2</v>
      </c>
      <c r="H75" s="211">
        <v>-1.8467220683286989E-3</v>
      </c>
    </row>
    <row r="76" spans="1:25" x14ac:dyDescent="0.35">
      <c r="B76" s="207" t="s">
        <v>580</v>
      </c>
      <c r="C76" s="208"/>
      <c r="D76" s="210">
        <v>1140</v>
      </c>
      <c r="E76" s="210">
        <v>1180</v>
      </c>
      <c r="F76" s="210">
        <v>1180</v>
      </c>
      <c r="G76" s="211">
        <v>4.3171806167400906E-2</v>
      </c>
      <c r="H76" s="211">
        <v>0</v>
      </c>
    </row>
    <row r="77" spans="1:25" x14ac:dyDescent="0.35">
      <c r="B77" s="207" t="s">
        <v>581</v>
      </c>
      <c r="C77" s="208"/>
      <c r="D77" s="210">
        <v>1140</v>
      </c>
      <c r="E77" s="210">
        <v>1210</v>
      </c>
      <c r="F77" s="210">
        <v>1200</v>
      </c>
      <c r="G77" s="211">
        <v>6.1619718309859239E-2</v>
      </c>
      <c r="H77" s="211">
        <v>-9.121061359867344E-3</v>
      </c>
    </row>
    <row r="78" spans="1:25" x14ac:dyDescent="0.35">
      <c r="B78" s="207" t="s">
        <v>582</v>
      </c>
      <c r="C78" s="208"/>
      <c r="D78" s="210">
        <v>1230</v>
      </c>
      <c r="E78" s="210">
        <v>1280</v>
      </c>
      <c r="F78" s="210">
        <v>1260</v>
      </c>
      <c r="G78" s="211">
        <v>3.9056143205858485E-2</v>
      </c>
      <c r="H78" s="211">
        <v>-1.6444792482380621E-2</v>
      </c>
    </row>
    <row r="79" spans="1:25" x14ac:dyDescent="0.35">
      <c r="B79" s="207" t="s">
        <v>583</v>
      </c>
      <c r="C79" s="208"/>
      <c r="D79" s="210">
        <v>1010</v>
      </c>
      <c r="E79" s="210">
        <v>1030</v>
      </c>
      <c r="F79" s="210">
        <v>1020</v>
      </c>
      <c r="G79" s="211">
        <v>1.7821782178217838E-2</v>
      </c>
      <c r="H79" s="211">
        <v>-5.8365758754863606E-3</v>
      </c>
    </row>
    <row r="80" spans="1:25" x14ac:dyDescent="0.35">
      <c r="B80" s="207" t="s">
        <v>584</v>
      </c>
      <c r="C80" s="208"/>
      <c r="D80" s="210">
        <v>1170</v>
      </c>
      <c r="E80" s="210">
        <v>1200</v>
      </c>
      <c r="F80" s="210">
        <v>1190</v>
      </c>
      <c r="G80" s="211">
        <v>2.7350427350427253E-2</v>
      </c>
      <c r="H80" s="211">
        <v>-8.3194675540765317E-3</v>
      </c>
    </row>
    <row r="81" spans="2:8" x14ac:dyDescent="0.35">
      <c r="B81" s="207" t="s">
        <v>585</v>
      </c>
      <c r="C81" s="208"/>
      <c r="D81" s="210">
        <v>1280</v>
      </c>
      <c r="E81" s="210">
        <v>1320</v>
      </c>
      <c r="F81" s="210">
        <v>1310</v>
      </c>
      <c r="G81" s="211">
        <v>3.4455755677368805E-2</v>
      </c>
      <c r="H81" s="211">
        <v>-6.0560181680544556E-3</v>
      </c>
    </row>
    <row r="82" spans="2:8" x14ac:dyDescent="0.35">
      <c r="B82" s="207" t="s">
        <v>586</v>
      </c>
      <c r="C82" s="208"/>
      <c r="D82" s="210">
        <v>1090</v>
      </c>
      <c r="E82" s="210">
        <v>1100</v>
      </c>
      <c r="F82" s="210">
        <v>1090</v>
      </c>
      <c r="G82" s="211">
        <v>7.3394495412844041E-3</v>
      </c>
      <c r="H82" s="211">
        <v>-7.2859744990892983E-3</v>
      </c>
    </row>
    <row r="83" spans="2:8" x14ac:dyDescent="0.35">
      <c r="B83" s="207" t="s">
        <v>587</v>
      </c>
      <c r="C83" s="208"/>
      <c r="D83" s="210">
        <v>920</v>
      </c>
      <c r="E83" s="210">
        <v>940</v>
      </c>
      <c r="F83" s="210">
        <v>940</v>
      </c>
      <c r="G83" s="211">
        <v>2.7203482045701888E-2</v>
      </c>
      <c r="H83" s="211">
        <v>-9.5338983050847759E-3</v>
      </c>
    </row>
    <row r="84" spans="2:8" x14ac:dyDescent="0.35">
      <c r="B84" s="207" t="s">
        <v>588</v>
      </c>
      <c r="C84" s="214"/>
      <c r="D84" s="210">
        <v>970</v>
      </c>
      <c r="E84" s="210">
        <v>970</v>
      </c>
      <c r="F84" s="210">
        <v>970</v>
      </c>
      <c r="G84" s="211">
        <v>6.2111801242235032E-3</v>
      </c>
      <c r="H84" s="211">
        <v>-5.1440329218106484E-3</v>
      </c>
    </row>
    <row r="85" spans="2:8" x14ac:dyDescent="0.35">
      <c r="B85" s="207" t="s">
        <v>589</v>
      </c>
      <c r="C85" s="214"/>
      <c r="D85" s="210">
        <v>1150</v>
      </c>
      <c r="E85" s="210">
        <v>1160</v>
      </c>
      <c r="F85" s="210">
        <v>1150</v>
      </c>
      <c r="G85" s="211">
        <v>9.5403295750216E-3</v>
      </c>
      <c r="H85" s="211">
        <v>-9.4501718213058084E-3</v>
      </c>
    </row>
    <row r="86" spans="2:8" x14ac:dyDescent="0.35">
      <c r="B86" s="207" t="s">
        <v>590</v>
      </c>
      <c r="C86" s="214"/>
      <c r="D86" s="210">
        <v>1050</v>
      </c>
      <c r="E86" s="210">
        <v>1050</v>
      </c>
      <c r="F86" s="210">
        <v>1040</v>
      </c>
      <c r="G86" s="211">
        <v>9.5602294455066072E-4</v>
      </c>
      <c r="H86" s="211">
        <v>-9.5510983763132939E-3</v>
      </c>
    </row>
    <row r="87" spans="2:8" x14ac:dyDescent="0.35">
      <c r="B87" s="207" t="s">
        <v>591</v>
      </c>
      <c r="C87" s="214"/>
      <c r="D87" s="210">
        <v>1150</v>
      </c>
      <c r="E87" s="210">
        <v>1170</v>
      </c>
      <c r="F87" s="210">
        <v>1160</v>
      </c>
      <c r="G87" s="211">
        <v>1.8292682926829285E-2</v>
      </c>
      <c r="H87" s="211">
        <v>-6.8434559452523747E-3</v>
      </c>
    </row>
    <row r="88" spans="2:8" x14ac:dyDescent="0.35">
      <c r="B88" s="207" t="s">
        <v>200</v>
      </c>
      <c r="C88" s="214"/>
      <c r="D88" s="210">
        <v>1110</v>
      </c>
      <c r="E88" s="210">
        <v>1140</v>
      </c>
      <c r="F88" s="210">
        <v>1130</v>
      </c>
      <c r="G88" s="211">
        <v>2.9783393501805033E-2</v>
      </c>
      <c r="H88" s="211">
        <v>-8.76424189307623E-3</v>
      </c>
    </row>
    <row r="89" spans="2:8" x14ac:dyDescent="0.35">
      <c r="B89" s="207" t="s">
        <v>592</v>
      </c>
      <c r="C89" s="214"/>
      <c r="D89" s="210">
        <v>1250</v>
      </c>
      <c r="E89" s="210">
        <v>1250</v>
      </c>
      <c r="F89" s="210">
        <v>1250</v>
      </c>
      <c r="G89" s="211">
        <v>2.3980815347721673E-3</v>
      </c>
      <c r="H89" s="211">
        <v>-2.3923444976076125E-3</v>
      </c>
    </row>
    <row r="90" spans="2:8" x14ac:dyDescent="0.35">
      <c r="B90" s="207" t="s">
        <v>593</v>
      </c>
      <c r="C90" s="214"/>
      <c r="D90" s="210">
        <v>1260</v>
      </c>
      <c r="E90" s="210">
        <v>1280</v>
      </c>
      <c r="F90" s="210">
        <v>1280</v>
      </c>
      <c r="G90" s="211">
        <v>1.8312101910828105E-2</v>
      </c>
      <c r="H90" s="211">
        <v>-2.3455824863174435E-3</v>
      </c>
    </row>
    <row r="91" spans="2:8" x14ac:dyDescent="0.35">
      <c r="B91" s="207" t="s">
        <v>594</v>
      </c>
      <c r="C91" s="214"/>
      <c r="D91" s="210">
        <v>1160</v>
      </c>
      <c r="E91" s="210">
        <v>1160</v>
      </c>
      <c r="F91" s="210">
        <v>1160</v>
      </c>
      <c r="G91" s="211">
        <v>8.6206896551721535E-4</v>
      </c>
      <c r="H91" s="211">
        <v>-5.1679586563307955E-3</v>
      </c>
    </row>
    <row r="92" spans="2:8" x14ac:dyDescent="0.35">
      <c r="B92" s="207" t="s">
        <v>204</v>
      </c>
      <c r="C92" s="214"/>
      <c r="D92" s="210">
        <v>1280</v>
      </c>
      <c r="E92" s="210">
        <v>1300</v>
      </c>
      <c r="F92" s="210">
        <v>1290</v>
      </c>
      <c r="G92" s="211">
        <v>1.6431924882629012E-2</v>
      </c>
      <c r="H92" s="211">
        <v>-1.000769822940728E-2</v>
      </c>
    </row>
    <row r="93" spans="2:8" x14ac:dyDescent="0.35">
      <c r="B93" s="207" t="s">
        <v>595</v>
      </c>
      <c r="C93" s="214"/>
      <c r="D93" s="210">
        <v>1200</v>
      </c>
      <c r="E93" s="210">
        <v>1210</v>
      </c>
      <c r="F93" s="210">
        <v>1210</v>
      </c>
      <c r="G93" s="211">
        <v>1.3355592654423987E-2</v>
      </c>
      <c r="H93" s="211">
        <v>-3.2948929159802853E-3</v>
      </c>
    </row>
    <row r="94" spans="2:8" x14ac:dyDescent="0.35">
      <c r="B94" s="207" t="s">
        <v>596</v>
      </c>
      <c r="C94" s="214"/>
      <c r="D94" s="210">
        <v>1240</v>
      </c>
      <c r="E94" s="210">
        <v>1240</v>
      </c>
      <c r="F94" s="210">
        <v>1240</v>
      </c>
      <c r="G94" s="211">
        <v>-8.0710250201776468E-4</v>
      </c>
      <c r="H94" s="211">
        <v>0</v>
      </c>
    </row>
    <row r="95" spans="2:8" x14ac:dyDescent="0.35">
      <c r="B95" s="207" t="s">
        <v>207</v>
      </c>
      <c r="C95" s="214"/>
      <c r="D95" s="210">
        <v>1110</v>
      </c>
      <c r="E95" s="210">
        <v>1150</v>
      </c>
      <c r="F95" s="210">
        <v>1140</v>
      </c>
      <c r="G95" s="211">
        <v>3.7871956717763666E-2</v>
      </c>
      <c r="H95" s="211">
        <v>-1.3900955690703709E-2</v>
      </c>
    </row>
    <row r="96" spans="2:8" x14ac:dyDescent="0.35">
      <c r="B96" s="207" t="s">
        <v>597</v>
      </c>
      <c r="C96" s="214"/>
      <c r="D96" s="210">
        <v>1100</v>
      </c>
      <c r="E96" s="210">
        <v>1120</v>
      </c>
      <c r="F96" s="210">
        <v>1120</v>
      </c>
      <c r="G96" s="211">
        <v>1.7241379310344751E-2</v>
      </c>
      <c r="H96" s="211">
        <v>-4.460303300624413E-3</v>
      </c>
    </row>
    <row r="97" spans="1:25" x14ac:dyDescent="0.35">
      <c r="B97" s="207" t="s">
        <v>209</v>
      </c>
      <c r="C97" s="214"/>
      <c r="D97" s="210">
        <v>1080</v>
      </c>
      <c r="E97" s="210">
        <v>1080</v>
      </c>
      <c r="F97" s="210">
        <v>1080</v>
      </c>
      <c r="G97" s="211">
        <v>3.7037037037037646E-3</v>
      </c>
      <c r="H97" s="211">
        <v>-2.7675276752767708E-3</v>
      </c>
    </row>
    <row r="98" spans="1:25" x14ac:dyDescent="0.35">
      <c r="B98" s="207" t="s">
        <v>210</v>
      </c>
      <c r="C98" s="214"/>
      <c r="D98" s="210">
        <v>460</v>
      </c>
      <c r="E98" s="210">
        <v>460</v>
      </c>
      <c r="F98" s="210" t="s">
        <v>157</v>
      </c>
      <c r="G98" s="211">
        <v>1.098901098901095E-2</v>
      </c>
      <c r="H98" s="211" t="s">
        <v>157</v>
      </c>
    </row>
    <row r="99" spans="1:25" x14ac:dyDescent="0.35">
      <c r="B99" s="207" t="s">
        <v>211</v>
      </c>
      <c r="C99" s="214"/>
      <c r="D99" s="210">
        <v>470</v>
      </c>
      <c r="E99" s="210" t="s">
        <v>157</v>
      </c>
      <c r="F99" s="210" t="s">
        <v>157</v>
      </c>
      <c r="G99" s="211" t="s">
        <v>157</v>
      </c>
      <c r="H99" s="211" t="s">
        <v>157</v>
      </c>
    </row>
    <row r="100" spans="1:25" x14ac:dyDescent="0.35">
      <c r="A100" s="215"/>
      <c r="B100" s="216"/>
      <c r="C100" s="217"/>
      <c r="D100" s="218"/>
      <c r="E100" s="218"/>
      <c r="F100" s="216"/>
      <c r="G100" s="218"/>
      <c r="H100" s="218"/>
    </row>
    <row r="101" spans="1:25" x14ac:dyDescent="0.35">
      <c r="A101" s="219">
        <v>1</v>
      </c>
      <c r="B101" s="1" t="s">
        <v>598</v>
      </c>
      <c r="C101" s="220"/>
      <c r="E101" s="220"/>
      <c r="F101" s="220"/>
      <c r="G101" s="220"/>
      <c r="K101" s="204">
        <v>49</v>
      </c>
    </row>
    <row r="104" spans="1:25" s="1" customFormat="1" ht="14.5" customHeight="1" x14ac:dyDescent="0.3">
      <c r="A104" s="252" t="s">
        <v>579</v>
      </c>
      <c r="B104" s="252"/>
      <c r="C104" s="252"/>
      <c r="D104" s="252"/>
      <c r="E104" s="252"/>
      <c r="F104" s="252"/>
      <c r="G104" s="252"/>
      <c r="H104" s="252"/>
      <c r="I104" s="6"/>
      <c r="J104" s="6"/>
      <c r="K104" s="6">
        <v>46</v>
      </c>
      <c r="L104" s="6">
        <v>23</v>
      </c>
      <c r="M104" s="6">
        <v>28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s="1" customFormat="1" ht="13" x14ac:dyDescent="0.3">
      <c r="B105" s="12"/>
      <c r="C105" s="12"/>
      <c r="D105" s="12"/>
      <c r="E105" s="12"/>
      <c r="F105" s="12"/>
      <c r="G105" s="12"/>
      <c r="H105" s="12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7.5" customHeight="1" x14ac:dyDescent="0.6">
      <c r="A106" s="253" t="s">
        <v>567</v>
      </c>
      <c r="B106" s="253"/>
      <c r="C106" s="253"/>
      <c r="D106" s="253" t="s">
        <v>568</v>
      </c>
      <c r="E106" s="253"/>
      <c r="F106" s="253"/>
      <c r="G106" s="253" t="s">
        <v>569</v>
      </c>
      <c r="H106" s="253"/>
      <c r="K106" s="204">
        <v>47</v>
      </c>
      <c r="L106" s="204">
        <v>38</v>
      </c>
      <c r="M106" s="204">
        <v>39</v>
      </c>
    </row>
    <row r="107" spans="1:25" ht="16.899999999999999" customHeight="1" x14ac:dyDescent="0.35">
      <c r="A107" s="249"/>
      <c r="B107" s="249"/>
      <c r="C107" s="249"/>
      <c r="D107" s="206" t="s">
        <v>570</v>
      </c>
      <c r="E107" s="206" t="s">
        <v>571</v>
      </c>
      <c r="F107" s="206" t="s">
        <v>572</v>
      </c>
      <c r="G107" s="206" t="s">
        <v>573</v>
      </c>
      <c r="H107" s="206" t="s">
        <v>574</v>
      </c>
      <c r="K107" s="204">
        <v>40</v>
      </c>
      <c r="L107" s="204">
        <v>41</v>
      </c>
      <c r="M107" s="204">
        <v>42</v>
      </c>
      <c r="N107" s="204">
        <v>43</v>
      </c>
      <c r="O107" s="204">
        <v>44</v>
      </c>
      <c r="P107" s="204">
        <v>45</v>
      </c>
      <c r="Q107" s="204">
        <v>48</v>
      </c>
    </row>
    <row r="108" spans="1:25" x14ac:dyDescent="0.35">
      <c r="B108" s="207" t="s">
        <v>576</v>
      </c>
      <c r="C108" s="208"/>
      <c r="D108" s="210">
        <v>380</v>
      </c>
      <c r="E108" s="210">
        <v>480</v>
      </c>
      <c r="F108" s="210">
        <v>480</v>
      </c>
      <c r="G108" s="211">
        <v>0.25984251968503935</v>
      </c>
      <c r="H108" s="211">
        <v>8.3333333333333037E-3</v>
      </c>
    </row>
    <row r="109" spans="1:25" x14ac:dyDescent="0.35">
      <c r="B109" s="207" t="s">
        <v>578</v>
      </c>
      <c r="C109" s="208"/>
      <c r="D109" s="210">
        <v>360</v>
      </c>
      <c r="E109" s="210">
        <v>440</v>
      </c>
      <c r="F109" s="210">
        <v>450</v>
      </c>
      <c r="G109" s="211">
        <v>0.22500000000000009</v>
      </c>
      <c r="H109" s="211">
        <v>1.3605442176870763E-2</v>
      </c>
    </row>
    <row r="110" spans="1:25" x14ac:dyDescent="0.35">
      <c r="B110" s="207" t="s">
        <v>580</v>
      </c>
      <c r="C110" s="208"/>
      <c r="D110" s="210">
        <v>390</v>
      </c>
      <c r="E110" s="210">
        <v>450</v>
      </c>
      <c r="F110" s="210">
        <v>470</v>
      </c>
      <c r="G110" s="211">
        <v>0.15306122448979598</v>
      </c>
      <c r="H110" s="211">
        <v>2.8761061946902755E-2</v>
      </c>
    </row>
    <row r="111" spans="1:25" x14ac:dyDescent="0.35">
      <c r="B111" s="207" t="s">
        <v>581</v>
      </c>
      <c r="C111" s="208"/>
      <c r="D111" s="210">
        <v>390</v>
      </c>
      <c r="E111" s="210">
        <v>470</v>
      </c>
      <c r="F111" s="210">
        <v>480</v>
      </c>
      <c r="G111" s="211">
        <v>0.21761658031088094</v>
      </c>
      <c r="H111" s="211">
        <v>1.0638297872340496E-2</v>
      </c>
    </row>
    <row r="112" spans="1:25" x14ac:dyDescent="0.35">
      <c r="B112" s="207" t="s">
        <v>582</v>
      </c>
      <c r="C112" s="208"/>
      <c r="D112" s="210">
        <v>440</v>
      </c>
      <c r="E112" s="210">
        <v>500</v>
      </c>
      <c r="F112" s="210">
        <v>510</v>
      </c>
      <c r="G112" s="211">
        <v>0.15632183908045971</v>
      </c>
      <c r="H112" s="211">
        <v>1.9880715705765439E-2</v>
      </c>
    </row>
    <row r="113" spans="2:8" x14ac:dyDescent="0.35">
      <c r="B113" s="207" t="s">
        <v>583</v>
      </c>
      <c r="C113" s="208"/>
      <c r="D113" s="210">
        <v>390</v>
      </c>
      <c r="E113" s="210">
        <v>450</v>
      </c>
      <c r="F113" s="210">
        <v>460</v>
      </c>
      <c r="G113" s="211">
        <v>0.15897435897435908</v>
      </c>
      <c r="H113" s="211">
        <v>1.327433628318575E-2</v>
      </c>
    </row>
    <row r="114" spans="2:8" x14ac:dyDescent="0.35">
      <c r="B114" s="207" t="s">
        <v>584</v>
      </c>
      <c r="C114" s="208"/>
      <c r="D114" s="210">
        <v>540</v>
      </c>
      <c r="E114" s="210">
        <v>580</v>
      </c>
      <c r="F114" s="210">
        <v>580</v>
      </c>
      <c r="G114" s="211">
        <v>7.4766355140186924E-2</v>
      </c>
      <c r="H114" s="211">
        <v>1.3913043478260834E-2</v>
      </c>
    </row>
    <row r="115" spans="2:8" x14ac:dyDescent="0.35">
      <c r="B115" s="207" t="s">
        <v>585</v>
      </c>
      <c r="C115" s="208"/>
      <c r="D115" s="210">
        <v>490</v>
      </c>
      <c r="E115" s="210">
        <v>530</v>
      </c>
      <c r="F115" s="210">
        <v>540</v>
      </c>
      <c r="G115" s="211">
        <v>7.5356415478615046E-2</v>
      </c>
      <c r="H115" s="211">
        <v>2.0833333333333259E-2</v>
      </c>
    </row>
    <row r="116" spans="2:8" x14ac:dyDescent="0.35">
      <c r="B116" s="207" t="s">
        <v>586</v>
      </c>
      <c r="C116" s="208"/>
      <c r="D116" s="210">
        <v>510</v>
      </c>
      <c r="E116" s="210">
        <v>530</v>
      </c>
      <c r="F116" s="210">
        <v>520</v>
      </c>
      <c r="G116" s="211">
        <v>3.9603960396039639E-2</v>
      </c>
      <c r="H116" s="211">
        <v>-3.8095238095238182E-3</v>
      </c>
    </row>
    <row r="117" spans="2:8" x14ac:dyDescent="0.35">
      <c r="B117" s="207" t="s">
        <v>587</v>
      </c>
      <c r="C117" s="208"/>
      <c r="D117" s="210">
        <v>390</v>
      </c>
      <c r="E117" s="210">
        <v>420</v>
      </c>
      <c r="F117" s="210">
        <v>430</v>
      </c>
      <c r="G117" s="211">
        <v>8.1841432225064015E-2</v>
      </c>
      <c r="H117" s="211">
        <v>1.1820330969267046E-2</v>
      </c>
    </row>
    <row r="118" spans="2:8" x14ac:dyDescent="0.35">
      <c r="B118" s="207" t="s">
        <v>588</v>
      </c>
      <c r="C118" s="214"/>
      <c r="D118" s="210">
        <v>430</v>
      </c>
      <c r="E118" s="210">
        <v>440</v>
      </c>
      <c r="F118" s="210">
        <v>440</v>
      </c>
      <c r="G118" s="211">
        <v>3.7558685446009488E-2</v>
      </c>
      <c r="H118" s="211">
        <v>2.2624434389140191E-3</v>
      </c>
    </row>
    <row r="119" spans="2:8" x14ac:dyDescent="0.35">
      <c r="B119" s="207" t="s">
        <v>589</v>
      </c>
      <c r="C119" s="214"/>
      <c r="D119" s="210">
        <v>580</v>
      </c>
      <c r="E119" s="210">
        <v>640</v>
      </c>
      <c r="F119" s="210">
        <v>650</v>
      </c>
      <c r="G119" s="211">
        <v>9.5890410958904049E-2</v>
      </c>
      <c r="H119" s="211">
        <v>9.3749999999999112E-3</v>
      </c>
    </row>
    <row r="120" spans="2:8" x14ac:dyDescent="0.35">
      <c r="B120" s="207" t="s">
        <v>590</v>
      </c>
      <c r="C120" s="214"/>
      <c r="D120" s="210">
        <v>490</v>
      </c>
      <c r="E120" s="210">
        <v>510</v>
      </c>
      <c r="F120" s="210">
        <v>520</v>
      </c>
      <c r="G120" s="211">
        <v>4.9382716049382713E-2</v>
      </c>
      <c r="H120" s="211">
        <v>1.3725490196078383E-2</v>
      </c>
    </row>
    <row r="121" spans="2:8" x14ac:dyDescent="0.35">
      <c r="B121" s="207" t="s">
        <v>591</v>
      </c>
      <c r="C121" s="214"/>
      <c r="D121" s="210">
        <v>450</v>
      </c>
      <c r="E121" s="210">
        <v>490</v>
      </c>
      <c r="F121" s="210">
        <v>490</v>
      </c>
      <c r="G121" s="211">
        <v>7.7092511013215903E-2</v>
      </c>
      <c r="H121" s="211">
        <v>6.1349693251533388E-3</v>
      </c>
    </row>
    <row r="122" spans="2:8" x14ac:dyDescent="0.35">
      <c r="B122" s="207" t="s">
        <v>200</v>
      </c>
      <c r="C122" s="214"/>
      <c r="D122" s="210">
        <v>390</v>
      </c>
      <c r="E122" s="210">
        <v>440</v>
      </c>
      <c r="F122" s="210">
        <v>440</v>
      </c>
      <c r="G122" s="211">
        <v>0.11675126903553301</v>
      </c>
      <c r="H122" s="211">
        <v>6.8181818181818343E-3</v>
      </c>
    </row>
    <row r="123" spans="2:8" x14ac:dyDescent="0.35">
      <c r="B123" s="207" t="s">
        <v>592</v>
      </c>
      <c r="C123" s="214"/>
      <c r="D123" s="210">
        <v>560</v>
      </c>
      <c r="E123" s="210">
        <v>580</v>
      </c>
      <c r="F123" s="210">
        <v>580</v>
      </c>
      <c r="G123" s="211">
        <v>3.9568345323740983E-2</v>
      </c>
      <c r="H123" s="211">
        <v>1.0380622837370179E-2</v>
      </c>
    </row>
    <row r="124" spans="2:8" x14ac:dyDescent="0.35">
      <c r="B124" s="207" t="s">
        <v>593</v>
      </c>
      <c r="C124" s="214"/>
      <c r="D124" s="210">
        <v>420</v>
      </c>
      <c r="E124" s="210">
        <v>460</v>
      </c>
      <c r="F124" s="210">
        <v>470</v>
      </c>
      <c r="G124" s="211">
        <v>9.4786729857819996E-2</v>
      </c>
      <c r="H124" s="211">
        <v>6.4935064935065512E-3</v>
      </c>
    </row>
    <row r="125" spans="2:8" x14ac:dyDescent="0.35">
      <c r="B125" s="207" t="s">
        <v>594</v>
      </c>
      <c r="C125" s="214"/>
      <c r="D125" s="210">
        <v>460</v>
      </c>
      <c r="E125" s="210">
        <v>490</v>
      </c>
      <c r="F125" s="210">
        <v>500</v>
      </c>
      <c r="G125" s="211">
        <v>5.6277056277056259E-2</v>
      </c>
      <c r="H125" s="211">
        <v>1.6393442622950838E-2</v>
      </c>
    </row>
    <row r="126" spans="2:8" x14ac:dyDescent="0.35">
      <c r="B126" s="207" t="s">
        <v>204</v>
      </c>
      <c r="C126" s="214"/>
      <c r="D126" s="210">
        <v>500</v>
      </c>
      <c r="E126" s="210">
        <v>520</v>
      </c>
      <c r="F126" s="210">
        <v>520</v>
      </c>
      <c r="G126" s="211">
        <v>4.8387096774193505E-2</v>
      </c>
      <c r="H126" s="211">
        <v>3.8461538461538325E-3</v>
      </c>
    </row>
    <row r="127" spans="2:8" x14ac:dyDescent="0.35">
      <c r="B127" s="207" t="s">
        <v>595</v>
      </c>
      <c r="C127" s="214"/>
      <c r="D127" s="210">
        <v>420</v>
      </c>
      <c r="E127" s="210">
        <v>460</v>
      </c>
      <c r="F127" s="210">
        <v>460</v>
      </c>
      <c r="G127" s="211">
        <v>8.5510688836104576E-2</v>
      </c>
      <c r="H127" s="211">
        <v>8.7527352297593897E-3</v>
      </c>
    </row>
    <row r="128" spans="2:8" x14ac:dyDescent="0.35">
      <c r="B128" s="207" t="s">
        <v>596</v>
      </c>
      <c r="C128" s="214"/>
      <c r="D128" s="210">
        <v>500</v>
      </c>
      <c r="E128" s="210">
        <v>510</v>
      </c>
      <c r="F128" s="210">
        <v>520</v>
      </c>
      <c r="G128" s="211">
        <v>1.6032064128256529E-2</v>
      </c>
      <c r="H128" s="211">
        <v>1.7751479289940919E-2</v>
      </c>
    </row>
    <row r="129" spans="1:11" x14ac:dyDescent="0.35">
      <c r="B129" s="207" t="s">
        <v>207</v>
      </c>
      <c r="C129" s="214"/>
      <c r="D129" s="210">
        <v>470</v>
      </c>
      <c r="E129" s="210">
        <v>520</v>
      </c>
      <c r="F129" s="210">
        <v>520</v>
      </c>
      <c r="G129" s="211">
        <v>0.1118279569892473</v>
      </c>
      <c r="H129" s="211">
        <v>7.7369439071566237E-3</v>
      </c>
    </row>
    <row r="130" spans="1:11" x14ac:dyDescent="0.35">
      <c r="B130" s="207" t="s">
        <v>597</v>
      </c>
      <c r="C130" s="214"/>
      <c r="D130" s="210">
        <v>400</v>
      </c>
      <c r="E130" s="210">
        <v>420</v>
      </c>
      <c r="F130" s="210">
        <v>430</v>
      </c>
      <c r="G130" s="211">
        <v>6.2656641604009966E-2</v>
      </c>
      <c r="H130" s="211">
        <v>2.3584905660376521E-3</v>
      </c>
    </row>
    <row r="131" spans="1:11" x14ac:dyDescent="0.35">
      <c r="B131" s="207" t="s">
        <v>209</v>
      </c>
      <c r="C131" s="214"/>
      <c r="D131" s="210">
        <v>530</v>
      </c>
      <c r="E131" s="210">
        <v>550</v>
      </c>
      <c r="F131" s="210">
        <v>550</v>
      </c>
      <c r="G131" s="211">
        <v>3.9848197343453462E-2</v>
      </c>
      <c r="H131" s="211">
        <v>1.8248175182482562E-3</v>
      </c>
    </row>
    <row r="132" spans="1:11" x14ac:dyDescent="0.35">
      <c r="B132" s="207" t="s">
        <v>210</v>
      </c>
      <c r="C132" s="214"/>
      <c r="D132" s="210">
        <v>340</v>
      </c>
      <c r="E132" s="210">
        <v>360</v>
      </c>
      <c r="F132" s="210" t="s">
        <v>157</v>
      </c>
      <c r="G132" s="211">
        <v>5.2785923753665642E-2</v>
      </c>
      <c r="H132" s="211" t="s">
        <v>157</v>
      </c>
    </row>
    <row r="133" spans="1:11" x14ac:dyDescent="0.35">
      <c r="B133" s="207" t="s">
        <v>211</v>
      </c>
      <c r="C133" s="214"/>
      <c r="D133" s="210">
        <v>250</v>
      </c>
      <c r="E133" s="210" t="s">
        <v>157</v>
      </c>
      <c r="F133" s="210" t="s">
        <v>157</v>
      </c>
      <c r="G133" s="211" t="s">
        <v>157</v>
      </c>
      <c r="H133" s="211" t="s">
        <v>157</v>
      </c>
    </row>
    <row r="134" spans="1:11" x14ac:dyDescent="0.35">
      <c r="A134" s="215"/>
      <c r="B134" s="216"/>
      <c r="C134" s="217"/>
      <c r="D134" s="218"/>
      <c r="E134" s="218"/>
      <c r="F134" s="216"/>
      <c r="G134" s="218"/>
      <c r="H134" s="218"/>
    </row>
    <row r="135" spans="1:11" x14ac:dyDescent="0.35">
      <c r="A135" s="219">
        <v>1</v>
      </c>
      <c r="B135" s="1" t="s">
        <v>598</v>
      </c>
      <c r="C135" s="220"/>
      <c r="E135" s="220"/>
      <c r="F135" s="220"/>
      <c r="G135" s="220"/>
      <c r="K135" s="204">
        <v>49</v>
      </c>
    </row>
  </sheetData>
  <mergeCells count="17">
    <mergeCell ref="A36:H36"/>
    <mergeCell ref="A1:D1"/>
    <mergeCell ref="A2:H2"/>
    <mergeCell ref="A4:C5"/>
    <mergeCell ref="D4:F4"/>
    <mergeCell ref="G4:H4"/>
    <mergeCell ref="A104:H104"/>
    <mergeCell ref="A106:C107"/>
    <mergeCell ref="D106:F106"/>
    <mergeCell ref="G106:H106"/>
    <mergeCell ref="A38:C39"/>
    <mergeCell ref="D38:F38"/>
    <mergeCell ref="G38:H38"/>
    <mergeCell ref="A70:H70"/>
    <mergeCell ref="A72:C73"/>
    <mergeCell ref="D72:F72"/>
    <mergeCell ref="G72:H72"/>
  </mergeCells>
  <hyperlinks>
    <hyperlink ref="A1:D1" location="Contents!A1" display="Contents!A1" xr:uid="{2316D2E6-A443-44E6-AD93-55B16745F26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B3B0-A547-43CA-8788-79790D6693B4}">
  <sheetPr codeName="Sheet36"/>
  <dimension ref="A1:X140"/>
  <sheetViews>
    <sheetView zoomScaleNormal="100" workbookViewId="0">
      <selection sqref="A1:D1"/>
    </sheetView>
  </sheetViews>
  <sheetFormatPr defaultColWidth="0" defaultRowHeight="14.5" x14ac:dyDescent="0.35"/>
  <cols>
    <col min="1" max="1" width="3.26953125" style="116" customWidth="1"/>
    <col min="2" max="2" width="10.453125" style="116" customWidth="1"/>
    <col min="3" max="3" width="2.7265625" style="116" customWidth="1"/>
    <col min="4" max="5" width="10.7265625" style="116" bestFit="1" customWidth="1"/>
    <col min="6" max="6" width="11.26953125" style="116" bestFit="1" customWidth="1"/>
    <col min="7" max="7" width="13.54296875" style="116" bestFit="1" customWidth="1"/>
    <col min="8" max="8" width="16.453125" style="116" customWidth="1"/>
    <col min="9" max="22" width="8.81640625" style="204" customWidth="1"/>
    <col min="23" max="24" width="8.81640625" style="116" customWidth="1"/>
    <col min="25" max="16384" width="8.81640625" style="116" hidden="1"/>
  </cols>
  <sheetData>
    <row r="1" spans="1:23" x14ac:dyDescent="0.35">
      <c r="A1" s="277" t="s">
        <v>132</v>
      </c>
      <c r="B1" s="277"/>
      <c r="C1" s="277"/>
      <c r="D1" s="277"/>
      <c r="E1" s="12"/>
      <c r="F1" s="12"/>
      <c r="G1" s="12"/>
      <c r="H1" s="12"/>
      <c r="K1" s="204">
        <v>56</v>
      </c>
    </row>
    <row r="2" spans="1:23" s="1" customFormat="1" ht="13.15" customHeight="1" x14ac:dyDescent="0.25">
      <c r="A2" s="261" t="s">
        <v>599</v>
      </c>
      <c r="B2" s="261"/>
      <c r="C2" s="261"/>
      <c r="D2" s="261"/>
      <c r="E2" s="261"/>
      <c r="F2" s="261"/>
      <c r="G2" s="261"/>
      <c r="H2" s="261"/>
      <c r="I2" s="6"/>
      <c r="J2" s="6"/>
      <c r="K2" s="6">
        <v>46</v>
      </c>
      <c r="L2" s="6">
        <v>24</v>
      </c>
      <c r="M2" s="6">
        <v>25</v>
      </c>
      <c r="N2" s="6"/>
      <c r="O2" s="6"/>
      <c r="P2" s="6"/>
      <c r="Q2" s="6"/>
      <c r="R2" s="6"/>
      <c r="S2" s="6"/>
      <c r="T2" s="6"/>
      <c r="U2" s="6"/>
      <c r="V2" s="6"/>
    </row>
    <row r="3" spans="1:23" s="1" customFormat="1" ht="13" x14ac:dyDescent="0.25">
      <c r="B3" s="222"/>
      <c r="C3" s="222"/>
      <c r="D3" s="222"/>
      <c r="E3" s="222"/>
      <c r="F3" s="222"/>
      <c r="G3" s="222"/>
      <c r="H3" s="22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3" ht="17.5" customHeight="1" x14ac:dyDescent="0.6">
      <c r="A4" s="253" t="s">
        <v>567</v>
      </c>
      <c r="B4" s="253"/>
      <c r="C4" s="253"/>
      <c r="D4" s="253" t="s">
        <v>568</v>
      </c>
      <c r="E4" s="253"/>
      <c r="F4" s="253"/>
      <c r="G4" s="253" t="s">
        <v>569</v>
      </c>
      <c r="H4" s="253"/>
      <c r="K4" s="204">
        <v>47</v>
      </c>
      <c r="L4" s="204">
        <v>38</v>
      </c>
      <c r="M4" s="204">
        <v>39</v>
      </c>
    </row>
    <row r="5" spans="1:23" ht="16.899999999999999" customHeight="1" x14ac:dyDescent="0.35">
      <c r="A5" s="249"/>
      <c r="B5" s="249"/>
      <c r="C5" s="249"/>
      <c r="D5" s="206" t="s">
        <v>570</v>
      </c>
      <c r="E5" s="206" t="s">
        <v>571</v>
      </c>
      <c r="F5" s="206" t="s">
        <v>572</v>
      </c>
      <c r="G5" s="206" t="s">
        <v>573</v>
      </c>
      <c r="H5" s="206" t="s">
        <v>574</v>
      </c>
      <c r="K5" s="204">
        <v>40</v>
      </c>
      <c r="L5" s="204">
        <v>41</v>
      </c>
      <c r="M5" s="204">
        <v>42</v>
      </c>
      <c r="N5" s="204">
        <v>43</v>
      </c>
      <c r="O5" s="204">
        <v>44</v>
      </c>
      <c r="P5" s="204">
        <v>45</v>
      </c>
      <c r="Q5" s="204">
        <v>48</v>
      </c>
    </row>
    <row r="6" spans="1:23" x14ac:dyDescent="0.35">
      <c r="B6" s="207" t="s">
        <v>576</v>
      </c>
      <c r="C6" s="208"/>
      <c r="D6" s="223">
        <v>12</v>
      </c>
      <c r="E6" s="223">
        <v>15.6</v>
      </c>
      <c r="F6" s="223">
        <v>15.6</v>
      </c>
      <c r="G6" s="211">
        <v>0.29776821780344309</v>
      </c>
      <c r="H6" s="211">
        <v>-1.7154544930783056E-3</v>
      </c>
    </row>
    <row r="7" spans="1:23" x14ac:dyDescent="0.35">
      <c r="B7" s="207" t="s">
        <v>578</v>
      </c>
      <c r="C7" s="208"/>
      <c r="D7" s="223">
        <v>13.6</v>
      </c>
      <c r="E7" s="223">
        <v>14.4</v>
      </c>
      <c r="F7" s="223">
        <v>14.4</v>
      </c>
      <c r="G7" s="211">
        <v>6.0749415182972388E-2</v>
      </c>
      <c r="H7" s="211">
        <v>-1.9151710274740719E-3</v>
      </c>
    </row>
    <row r="8" spans="1:23" x14ac:dyDescent="0.35">
      <c r="B8" s="207" t="s">
        <v>580</v>
      </c>
      <c r="C8" s="208"/>
      <c r="D8" s="223">
        <v>18</v>
      </c>
      <c r="E8" s="223">
        <v>19.600000000000001</v>
      </c>
      <c r="F8" s="223">
        <v>19.7</v>
      </c>
      <c r="G8" s="211">
        <v>9.1274149879071897E-2</v>
      </c>
      <c r="H8" s="211">
        <v>4.7361495243052332E-3</v>
      </c>
    </row>
    <row r="9" spans="1:23" x14ac:dyDescent="0.35">
      <c r="B9" s="207" t="s">
        <v>581</v>
      </c>
      <c r="C9" s="208"/>
      <c r="D9" s="223">
        <v>19.7</v>
      </c>
      <c r="E9" s="223">
        <v>22.1</v>
      </c>
      <c r="F9" s="223">
        <v>22</v>
      </c>
      <c r="G9" s="211">
        <v>0.12155342624901766</v>
      </c>
      <c r="H9" s="211">
        <v>-1.2911151067064308E-3</v>
      </c>
    </row>
    <row r="10" spans="1:23" x14ac:dyDescent="0.35">
      <c r="B10" s="207" t="s">
        <v>582</v>
      </c>
      <c r="C10" s="208"/>
      <c r="D10" s="223">
        <v>19.100000000000001</v>
      </c>
      <c r="E10" s="223">
        <v>20</v>
      </c>
      <c r="F10" s="223">
        <v>19.8</v>
      </c>
      <c r="G10" s="211">
        <v>5.1305064974089154E-2</v>
      </c>
      <c r="H10" s="211">
        <v>-1.0217138893968691E-2</v>
      </c>
      <c r="V10" s="204" t="s">
        <v>519</v>
      </c>
      <c r="W10" s="116">
        <v>25</v>
      </c>
    </row>
    <row r="11" spans="1:23" x14ac:dyDescent="0.35">
      <c r="B11" s="207" t="s">
        <v>583</v>
      </c>
      <c r="C11" s="208"/>
      <c r="D11" s="223">
        <v>19.399999999999999</v>
      </c>
      <c r="E11" s="223">
        <v>19.899999999999999</v>
      </c>
      <c r="F11" s="223">
        <v>20.2</v>
      </c>
      <c r="G11" s="211">
        <v>2.7122760507440002E-2</v>
      </c>
      <c r="H11" s="211">
        <v>1.186616534683238E-2</v>
      </c>
      <c r="V11" s="204" t="s">
        <v>575</v>
      </c>
      <c r="W11" s="116">
        <v>26</v>
      </c>
    </row>
    <row r="12" spans="1:23" x14ac:dyDescent="0.35">
      <c r="B12" s="207" t="s">
        <v>584</v>
      </c>
      <c r="C12" s="208"/>
      <c r="D12" s="223">
        <v>21.3</v>
      </c>
      <c r="E12" s="223">
        <v>21.8</v>
      </c>
      <c r="F12" s="223">
        <v>21.7</v>
      </c>
      <c r="G12" s="211">
        <v>2.3876296587079127E-2</v>
      </c>
      <c r="H12" s="211">
        <v>-5.7083132668881431E-3</v>
      </c>
      <c r="V12" s="204" t="s">
        <v>577</v>
      </c>
      <c r="W12" s="116">
        <v>27</v>
      </c>
    </row>
    <row r="13" spans="1:23" x14ac:dyDescent="0.35">
      <c r="B13" s="207" t="s">
        <v>585</v>
      </c>
      <c r="C13" s="208"/>
      <c r="D13" s="223">
        <v>22.7</v>
      </c>
      <c r="E13" s="223">
        <v>23.3</v>
      </c>
      <c r="F13" s="223">
        <v>23.3</v>
      </c>
      <c r="G13" s="211">
        <v>2.749829492502287E-2</v>
      </c>
      <c r="H13" s="211">
        <v>-3.3437218633470822E-3</v>
      </c>
      <c r="V13" s="204" t="s">
        <v>579</v>
      </c>
      <c r="W13" s="116">
        <v>28</v>
      </c>
    </row>
    <row r="14" spans="1:23" x14ac:dyDescent="0.35">
      <c r="B14" s="207" t="s">
        <v>586</v>
      </c>
      <c r="C14" s="208"/>
      <c r="D14" s="223">
        <v>21.4</v>
      </c>
      <c r="E14" s="223">
        <v>21.5</v>
      </c>
      <c r="F14" s="223">
        <v>21.5</v>
      </c>
      <c r="G14" s="211">
        <v>4.5113452542320243E-3</v>
      </c>
      <c r="H14" s="211">
        <v>-2.0115025394483732E-3</v>
      </c>
    </row>
    <row r="15" spans="1:23" x14ac:dyDescent="0.35">
      <c r="B15" s="207" t="s">
        <v>587</v>
      </c>
      <c r="C15" s="208"/>
      <c r="D15" s="223">
        <v>16.899999999999999</v>
      </c>
      <c r="E15" s="223">
        <v>17.3</v>
      </c>
      <c r="F15" s="223">
        <v>17.3</v>
      </c>
      <c r="G15" s="211">
        <v>2.4766746845294563E-2</v>
      </c>
      <c r="H15" s="211">
        <v>1.0937120589336047E-3</v>
      </c>
    </row>
    <row r="16" spans="1:23" x14ac:dyDescent="0.35">
      <c r="B16" s="207" t="s">
        <v>588</v>
      </c>
      <c r="C16" s="214"/>
      <c r="D16" s="223">
        <v>15.1</v>
      </c>
      <c r="E16" s="223">
        <v>15.6</v>
      </c>
      <c r="F16" s="223">
        <v>15.7</v>
      </c>
      <c r="G16" s="211">
        <v>3.5711167517317621E-2</v>
      </c>
      <c r="H16" s="211">
        <v>2.3087229441696167E-3</v>
      </c>
    </row>
    <row r="17" spans="1:8" x14ac:dyDescent="0.35">
      <c r="B17" s="207" t="s">
        <v>589</v>
      </c>
      <c r="C17" s="224"/>
      <c r="D17" s="223">
        <v>19.7</v>
      </c>
      <c r="E17" s="223">
        <v>20</v>
      </c>
      <c r="F17" s="223">
        <v>19.899999999999999</v>
      </c>
      <c r="G17" s="211">
        <v>1.8017156287696512E-2</v>
      </c>
      <c r="H17" s="211">
        <v>-3.9383471936768055E-3</v>
      </c>
    </row>
    <row r="18" spans="1:8" x14ac:dyDescent="0.35">
      <c r="B18" s="207" t="s">
        <v>590</v>
      </c>
      <c r="C18" s="224">
        <v>2</v>
      </c>
      <c r="D18" s="223">
        <v>14.5</v>
      </c>
      <c r="E18" s="223">
        <v>14.1</v>
      </c>
      <c r="F18" s="223">
        <v>14</v>
      </c>
      <c r="G18" s="211">
        <v>-3.0852339609937274E-2</v>
      </c>
      <c r="H18" s="211">
        <v>-5.3584423580269602E-3</v>
      </c>
    </row>
    <row r="19" spans="1:8" x14ac:dyDescent="0.35">
      <c r="B19" s="207" t="s">
        <v>591</v>
      </c>
      <c r="C19" s="224"/>
      <c r="D19" s="223">
        <v>17.7</v>
      </c>
      <c r="E19" s="223">
        <v>18</v>
      </c>
      <c r="F19" s="223">
        <v>20.100000000000001</v>
      </c>
      <c r="G19" s="211">
        <v>1.5440735983392351E-2</v>
      </c>
      <c r="H19" s="211">
        <v>0.11469074416264435</v>
      </c>
    </row>
    <row r="20" spans="1:8" x14ac:dyDescent="0.35">
      <c r="B20" s="207" t="s">
        <v>200</v>
      </c>
      <c r="C20" s="214"/>
      <c r="D20" s="223">
        <v>15.8</v>
      </c>
      <c r="E20" s="223">
        <v>17.2</v>
      </c>
      <c r="F20" s="223">
        <v>17.100000000000001</v>
      </c>
      <c r="G20" s="211">
        <v>8.9102346982946612E-2</v>
      </c>
      <c r="H20" s="211">
        <v>-8.099027881968035E-3</v>
      </c>
    </row>
    <row r="21" spans="1:8" x14ac:dyDescent="0.35">
      <c r="B21" s="207" t="s">
        <v>592</v>
      </c>
      <c r="C21" s="214"/>
      <c r="D21" s="223">
        <v>19.600000000000001</v>
      </c>
      <c r="E21" s="223">
        <v>19.8</v>
      </c>
      <c r="F21" s="223">
        <v>19.8</v>
      </c>
      <c r="G21" s="211">
        <v>1.1441159094722098E-2</v>
      </c>
      <c r="H21" s="211">
        <v>-1.187193125467223E-3</v>
      </c>
    </row>
    <row r="22" spans="1:8" x14ac:dyDescent="0.35">
      <c r="B22" s="207" t="s">
        <v>593</v>
      </c>
      <c r="C22" s="214"/>
      <c r="D22" s="223">
        <v>20.8</v>
      </c>
      <c r="E22" s="223">
        <v>21.4</v>
      </c>
      <c r="F22" s="223">
        <v>21.4</v>
      </c>
      <c r="G22" s="211">
        <v>3.1490990616660053E-2</v>
      </c>
      <c r="H22" s="211">
        <v>-4.2109264817047354E-4</v>
      </c>
    </row>
    <row r="23" spans="1:8" x14ac:dyDescent="0.35">
      <c r="B23" s="207" t="s">
        <v>594</v>
      </c>
      <c r="C23" s="214"/>
      <c r="D23" s="223">
        <v>19.2</v>
      </c>
      <c r="E23" s="223">
        <v>22.3</v>
      </c>
      <c r="F23" s="223">
        <v>22.2</v>
      </c>
      <c r="G23" s="211">
        <v>0.15841685805045413</v>
      </c>
      <c r="H23" s="211">
        <v>-2.4222841060769218E-3</v>
      </c>
    </row>
    <row r="24" spans="1:8" x14ac:dyDescent="0.35">
      <c r="B24" s="207" t="s">
        <v>204</v>
      </c>
      <c r="C24" s="214"/>
      <c r="D24" s="223">
        <v>20.3</v>
      </c>
      <c r="E24" s="223">
        <v>20.7</v>
      </c>
      <c r="F24" s="223">
        <v>20.5</v>
      </c>
      <c r="G24" s="211">
        <v>1.9157895659545288E-2</v>
      </c>
      <c r="H24" s="211">
        <v>-5.3428682388443338E-3</v>
      </c>
    </row>
    <row r="25" spans="1:8" x14ac:dyDescent="0.35">
      <c r="B25" s="207" t="s">
        <v>595</v>
      </c>
      <c r="C25" s="214"/>
      <c r="D25" s="223">
        <v>23.2</v>
      </c>
      <c r="E25" s="223">
        <v>23.5</v>
      </c>
      <c r="F25" s="223">
        <v>23.4</v>
      </c>
      <c r="G25" s="211">
        <v>1.3392401829710243E-2</v>
      </c>
      <c r="H25" s="211">
        <v>-4.2636850384248914E-3</v>
      </c>
    </row>
    <row r="26" spans="1:8" x14ac:dyDescent="0.35">
      <c r="B26" s="207" t="s">
        <v>596</v>
      </c>
      <c r="C26" s="214"/>
      <c r="D26" s="223">
        <v>24.4</v>
      </c>
      <c r="E26" s="223">
        <v>24.3</v>
      </c>
      <c r="F26" s="223">
        <v>24.3</v>
      </c>
      <c r="G26" s="211">
        <v>-1.8407601802791218E-3</v>
      </c>
      <c r="H26" s="211">
        <v>7.1884087109364003E-4</v>
      </c>
    </row>
    <row r="27" spans="1:8" x14ac:dyDescent="0.35">
      <c r="B27" s="207" t="s">
        <v>207</v>
      </c>
      <c r="C27" s="214"/>
      <c r="D27" s="223">
        <v>16.2</v>
      </c>
      <c r="E27" s="223">
        <v>20.6</v>
      </c>
      <c r="F27" s="223">
        <v>20.3</v>
      </c>
      <c r="G27" s="211">
        <v>0.26596390328824682</v>
      </c>
      <c r="H27" s="211">
        <v>-1.1386198994492891E-2</v>
      </c>
    </row>
    <row r="28" spans="1:8" x14ac:dyDescent="0.35">
      <c r="B28" s="207" t="s">
        <v>597</v>
      </c>
      <c r="C28" s="214"/>
      <c r="D28" s="223">
        <v>16.5</v>
      </c>
      <c r="E28" s="223">
        <v>16.600000000000001</v>
      </c>
      <c r="F28" s="223">
        <v>16.600000000000001</v>
      </c>
      <c r="G28" s="211">
        <v>8.8695419087907457E-3</v>
      </c>
      <c r="H28" s="211">
        <v>-3.3444691823329986E-3</v>
      </c>
    </row>
    <row r="29" spans="1:8" x14ac:dyDescent="0.35">
      <c r="B29" s="207" t="s">
        <v>209</v>
      </c>
      <c r="C29" s="214"/>
      <c r="D29" s="223">
        <v>17.399999999999999</v>
      </c>
      <c r="E29" s="223">
        <v>18.399999999999999</v>
      </c>
      <c r="F29" s="223">
        <v>18.3</v>
      </c>
      <c r="G29" s="211">
        <v>5.5038663771175056E-2</v>
      </c>
      <c r="H29" s="211">
        <v>-3.2255618468488567E-3</v>
      </c>
    </row>
    <row r="30" spans="1:8" x14ac:dyDescent="0.35">
      <c r="B30" s="207" t="s">
        <v>210</v>
      </c>
      <c r="C30" s="214"/>
      <c r="D30" s="223">
        <v>10</v>
      </c>
      <c r="E30" s="223">
        <v>10.199999999999999</v>
      </c>
      <c r="F30" s="223" t="s">
        <v>157</v>
      </c>
      <c r="G30" s="211">
        <v>2.1552828997027484E-2</v>
      </c>
      <c r="H30" s="211" t="s">
        <v>157</v>
      </c>
    </row>
    <row r="31" spans="1:8" x14ac:dyDescent="0.35">
      <c r="B31" s="207" t="s">
        <v>211</v>
      </c>
      <c r="C31" s="214"/>
      <c r="D31" s="223">
        <v>6.7</v>
      </c>
      <c r="E31" s="223" t="s">
        <v>157</v>
      </c>
      <c r="F31" s="223" t="s">
        <v>157</v>
      </c>
      <c r="G31" s="211" t="s">
        <v>157</v>
      </c>
      <c r="H31" s="211" t="s">
        <v>157</v>
      </c>
    </row>
    <row r="32" spans="1:8" x14ac:dyDescent="0.35">
      <c r="A32" s="215"/>
      <c r="B32" s="216"/>
      <c r="C32" s="217"/>
      <c r="D32" s="218"/>
      <c r="E32" s="218"/>
      <c r="F32" s="216"/>
      <c r="G32" s="218"/>
      <c r="H32" s="218"/>
    </row>
    <row r="33" spans="1:22" s="1" customFormat="1" ht="13.15" customHeight="1" x14ac:dyDescent="0.25">
      <c r="A33" s="219">
        <v>1</v>
      </c>
      <c r="B33" s="280" t="s">
        <v>600</v>
      </c>
      <c r="C33" s="280"/>
      <c r="D33" s="280"/>
      <c r="E33" s="280"/>
      <c r="F33" s="280"/>
      <c r="G33" s="280"/>
      <c r="H33" s="280"/>
      <c r="I33" s="6"/>
      <c r="J33" s="6"/>
      <c r="K33" s="6">
        <v>50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1" customFormat="1" ht="30" customHeight="1" x14ac:dyDescent="0.25">
      <c r="B34" s="260" t="s">
        <v>601</v>
      </c>
      <c r="C34" s="260"/>
      <c r="D34" s="260"/>
      <c r="E34" s="260"/>
      <c r="F34" s="260"/>
      <c r="G34" s="260"/>
      <c r="H34" s="260"/>
      <c r="I34" s="6"/>
      <c r="J34" s="6"/>
      <c r="K34" s="6">
        <v>51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7.9" customHeight="1" x14ac:dyDescent="0.35">
      <c r="A35" s="219">
        <v>2</v>
      </c>
      <c r="B35" s="260" t="s">
        <v>455</v>
      </c>
      <c r="C35" s="260"/>
      <c r="D35" s="260"/>
      <c r="E35" s="260"/>
      <c r="F35" s="260"/>
      <c r="G35" s="260"/>
      <c r="H35" s="260"/>
      <c r="K35" s="204">
        <v>52</v>
      </c>
    </row>
    <row r="36" spans="1:22" x14ac:dyDescent="0.35">
      <c r="B36" s="12" t="s">
        <v>157</v>
      </c>
      <c r="C36" s="12"/>
      <c r="D36" s="12"/>
      <c r="E36" s="12"/>
      <c r="F36" s="12"/>
      <c r="G36" s="12"/>
      <c r="H36" s="12"/>
    </row>
    <row r="38" spans="1:22" s="1" customFormat="1" ht="14.5" customHeight="1" x14ac:dyDescent="0.35">
      <c r="A38" s="258" t="s">
        <v>575</v>
      </c>
      <c r="B38" s="258"/>
      <c r="C38" s="258"/>
      <c r="D38" s="258"/>
      <c r="E38" s="258"/>
      <c r="F38" s="258"/>
      <c r="G38" s="258"/>
      <c r="H38" s="258"/>
      <c r="I38" s="6"/>
      <c r="J38" s="6"/>
      <c r="K38" s="204">
        <v>46</v>
      </c>
      <c r="L38" s="6">
        <v>24</v>
      </c>
      <c r="M38" s="6">
        <v>26</v>
      </c>
      <c r="N38" s="6"/>
      <c r="O38" s="6"/>
      <c r="P38" s="6"/>
      <c r="Q38" s="6"/>
      <c r="R38" s="6"/>
      <c r="S38" s="6"/>
      <c r="T38" s="6"/>
      <c r="U38" s="6"/>
      <c r="V38" s="6"/>
    </row>
    <row r="39" spans="1:22" s="1" customFormat="1" x14ac:dyDescent="0.35">
      <c r="B39" s="225"/>
      <c r="C39" s="225"/>
      <c r="D39" s="226"/>
      <c r="E39" s="226"/>
      <c r="F39" s="226"/>
      <c r="G39" s="226"/>
      <c r="H39" s="226"/>
      <c r="I39" s="6"/>
      <c r="J39" s="6"/>
      <c r="K39" s="204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7.5" customHeight="1" x14ac:dyDescent="0.6">
      <c r="A40" s="253" t="s">
        <v>567</v>
      </c>
      <c r="B40" s="253"/>
      <c r="C40" s="253"/>
      <c r="D40" s="253" t="s">
        <v>568</v>
      </c>
      <c r="E40" s="253"/>
      <c r="F40" s="253"/>
      <c r="G40" s="253" t="s">
        <v>569</v>
      </c>
      <c r="H40" s="253"/>
      <c r="K40" s="204">
        <v>47</v>
      </c>
      <c r="L40" s="204">
        <v>38</v>
      </c>
      <c r="M40" s="204">
        <v>39</v>
      </c>
    </row>
    <row r="41" spans="1:22" ht="16.899999999999999" customHeight="1" x14ac:dyDescent="0.35">
      <c r="A41" s="249"/>
      <c r="B41" s="249"/>
      <c r="C41" s="249"/>
      <c r="D41" s="206" t="s">
        <v>570</v>
      </c>
      <c r="E41" s="206" t="s">
        <v>571</v>
      </c>
      <c r="F41" s="206" t="s">
        <v>572</v>
      </c>
      <c r="G41" s="206" t="s">
        <v>573</v>
      </c>
      <c r="H41" s="206" t="s">
        <v>574</v>
      </c>
      <c r="K41" s="204">
        <v>40</v>
      </c>
      <c r="L41" s="204">
        <v>41</v>
      </c>
      <c r="M41" s="204">
        <v>42</v>
      </c>
      <c r="N41" s="204">
        <v>43</v>
      </c>
      <c r="O41" s="204">
        <v>44</v>
      </c>
      <c r="P41" s="204">
        <v>45</v>
      </c>
      <c r="Q41" s="204">
        <v>48</v>
      </c>
    </row>
    <row r="42" spans="1:22" x14ac:dyDescent="0.35">
      <c r="B42" s="207" t="s">
        <v>576</v>
      </c>
      <c r="C42" s="208"/>
      <c r="D42" s="223">
        <v>8.6</v>
      </c>
      <c r="E42" s="223">
        <v>9.6</v>
      </c>
      <c r="F42" s="223">
        <v>9.6</v>
      </c>
      <c r="G42" s="211">
        <v>0.11276372710797533</v>
      </c>
      <c r="H42" s="211">
        <v>-2.7961998670253951E-3</v>
      </c>
    </row>
    <row r="43" spans="1:22" x14ac:dyDescent="0.35">
      <c r="B43" s="207" t="s">
        <v>578</v>
      </c>
      <c r="C43" s="208"/>
      <c r="D43" s="223">
        <v>10.199999999999999</v>
      </c>
      <c r="E43" s="223">
        <v>10.9</v>
      </c>
      <c r="F43" s="223">
        <v>10.8</v>
      </c>
      <c r="G43" s="211">
        <v>6.5075035743277221E-2</v>
      </c>
      <c r="H43" s="211">
        <v>-3.6606352652674978E-3</v>
      </c>
    </row>
    <row r="44" spans="1:22" x14ac:dyDescent="0.35">
      <c r="B44" s="207" t="s">
        <v>580</v>
      </c>
      <c r="C44" s="208"/>
      <c r="D44" s="223">
        <v>13.3</v>
      </c>
      <c r="E44" s="223">
        <v>13.8</v>
      </c>
      <c r="F44" s="223">
        <v>13.9</v>
      </c>
      <c r="G44" s="211">
        <v>3.2747884643323122E-2</v>
      </c>
      <c r="H44" s="211">
        <v>5.8625333237611876E-3</v>
      </c>
    </row>
    <row r="45" spans="1:22" x14ac:dyDescent="0.35">
      <c r="B45" s="207" t="s">
        <v>581</v>
      </c>
      <c r="C45" s="208"/>
      <c r="D45" s="223">
        <v>13.4</v>
      </c>
      <c r="E45" s="223">
        <v>14.3</v>
      </c>
      <c r="F45" s="223">
        <v>14.2</v>
      </c>
      <c r="G45" s="211">
        <v>6.0554464188608659E-2</v>
      </c>
      <c r="H45" s="211">
        <v>-4.537473309242035E-3</v>
      </c>
    </row>
    <row r="46" spans="1:22" x14ac:dyDescent="0.35">
      <c r="B46" s="207" t="s">
        <v>582</v>
      </c>
      <c r="C46" s="208"/>
      <c r="D46" s="223">
        <v>15.8</v>
      </c>
      <c r="E46" s="223">
        <v>16.399999999999999</v>
      </c>
      <c r="F46" s="223">
        <v>16.100000000000001</v>
      </c>
      <c r="G46" s="211">
        <v>3.8773820378005475E-2</v>
      </c>
      <c r="H46" s="211">
        <v>-1.3714755497911235E-2</v>
      </c>
    </row>
    <row r="47" spans="1:22" x14ac:dyDescent="0.35">
      <c r="B47" s="207" t="s">
        <v>583</v>
      </c>
      <c r="C47" s="208"/>
      <c r="D47" s="223">
        <v>14.1</v>
      </c>
      <c r="E47" s="223">
        <v>14.3</v>
      </c>
      <c r="F47" s="223">
        <v>14.3</v>
      </c>
      <c r="G47" s="211">
        <v>1.9963837466369982E-2</v>
      </c>
      <c r="H47" s="211">
        <v>-2.6692070726662687E-3</v>
      </c>
    </row>
    <row r="48" spans="1:22" x14ac:dyDescent="0.35">
      <c r="B48" s="207" t="s">
        <v>584</v>
      </c>
      <c r="C48" s="208"/>
      <c r="D48" s="223">
        <v>14.9</v>
      </c>
      <c r="E48" s="223">
        <v>15.2</v>
      </c>
      <c r="F48" s="223">
        <v>15.1</v>
      </c>
      <c r="G48" s="211">
        <v>2.1710308018044966E-2</v>
      </c>
      <c r="H48" s="211">
        <v>-8.8097432506520912E-3</v>
      </c>
    </row>
    <row r="49" spans="2:8" x14ac:dyDescent="0.35">
      <c r="B49" s="207" t="s">
        <v>585</v>
      </c>
      <c r="C49" s="208"/>
      <c r="D49" s="223">
        <v>17.399999999999999</v>
      </c>
      <c r="E49" s="223">
        <v>17.899999999999999</v>
      </c>
      <c r="F49" s="223">
        <v>17.8</v>
      </c>
      <c r="G49" s="211">
        <v>2.7001600669714687E-2</v>
      </c>
      <c r="H49" s="211">
        <v>-5.4790582919311825E-3</v>
      </c>
    </row>
    <row r="50" spans="2:8" x14ac:dyDescent="0.35">
      <c r="B50" s="207" t="s">
        <v>586</v>
      </c>
      <c r="C50" s="208"/>
      <c r="D50" s="223">
        <v>14.1</v>
      </c>
      <c r="E50" s="223">
        <v>14.2</v>
      </c>
      <c r="F50" s="223">
        <v>14.1</v>
      </c>
      <c r="G50" s="211">
        <v>1.9454343040432587E-3</v>
      </c>
      <c r="H50" s="211">
        <v>-4.0028362965133235E-3</v>
      </c>
    </row>
    <row r="51" spans="2:8" x14ac:dyDescent="0.35">
      <c r="B51" s="207" t="s">
        <v>587</v>
      </c>
      <c r="C51" s="208"/>
      <c r="D51" s="223">
        <v>10.5</v>
      </c>
      <c r="E51" s="223">
        <v>10.9</v>
      </c>
      <c r="F51" s="223">
        <v>10.8</v>
      </c>
      <c r="G51" s="211">
        <v>3.1670606456521089E-2</v>
      </c>
      <c r="H51" s="211">
        <v>-8.9584203060734113E-3</v>
      </c>
    </row>
    <row r="52" spans="2:8" x14ac:dyDescent="0.35">
      <c r="B52" s="207" t="s">
        <v>588</v>
      </c>
      <c r="C52" s="214"/>
      <c r="D52" s="223">
        <v>10.3</v>
      </c>
      <c r="E52" s="223">
        <v>10.3</v>
      </c>
      <c r="F52" s="223">
        <v>10.3</v>
      </c>
      <c r="G52" s="211">
        <v>-1.9390829915736374E-3</v>
      </c>
      <c r="H52" s="211">
        <v>-4.095336027120644E-3</v>
      </c>
    </row>
    <row r="53" spans="2:8" x14ac:dyDescent="0.35">
      <c r="B53" s="207" t="s">
        <v>589</v>
      </c>
      <c r="C53" s="214"/>
      <c r="D53" s="223">
        <v>12</v>
      </c>
      <c r="E53" s="223">
        <v>12.1</v>
      </c>
      <c r="F53" s="223">
        <v>12</v>
      </c>
      <c r="G53" s="211">
        <v>1.087817685297976E-2</v>
      </c>
      <c r="H53" s="211">
        <v>-6.6878204877897085E-3</v>
      </c>
    </row>
    <row r="54" spans="2:8" x14ac:dyDescent="0.35">
      <c r="B54" s="207" t="s">
        <v>590</v>
      </c>
      <c r="C54" s="214"/>
      <c r="D54" s="223">
        <v>11.1</v>
      </c>
      <c r="E54" s="223">
        <v>11.2</v>
      </c>
      <c r="F54" s="223">
        <v>11.1</v>
      </c>
      <c r="G54" s="211">
        <v>8.0404713828958752E-3</v>
      </c>
      <c r="H54" s="211">
        <v>-7.2162125797758936E-3</v>
      </c>
    </row>
    <row r="55" spans="2:8" x14ac:dyDescent="0.35">
      <c r="B55" s="207" t="s">
        <v>591</v>
      </c>
      <c r="C55" s="224"/>
      <c r="D55" s="223">
        <v>12.6</v>
      </c>
      <c r="E55" s="223">
        <v>12.8</v>
      </c>
      <c r="F55" s="223">
        <v>12.7</v>
      </c>
      <c r="G55" s="211">
        <v>1.3883540170618991E-2</v>
      </c>
      <c r="H55" s="211">
        <v>-7.3489063527394372E-3</v>
      </c>
    </row>
    <row r="56" spans="2:8" x14ac:dyDescent="0.35">
      <c r="B56" s="207" t="s">
        <v>200</v>
      </c>
      <c r="C56" s="214"/>
      <c r="D56" s="223">
        <v>13.5</v>
      </c>
      <c r="E56" s="223">
        <v>13.8</v>
      </c>
      <c r="F56" s="223">
        <v>13.6</v>
      </c>
      <c r="G56" s="211">
        <v>2.2052188753206137E-2</v>
      </c>
      <c r="H56" s="211">
        <v>-1.0755266748139536E-2</v>
      </c>
    </row>
    <row r="57" spans="2:8" x14ac:dyDescent="0.35">
      <c r="B57" s="207" t="s">
        <v>592</v>
      </c>
      <c r="C57" s="214"/>
      <c r="D57" s="223">
        <v>14.8</v>
      </c>
      <c r="E57" s="223">
        <v>14.9</v>
      </c>
      <c r="F57" s="223">
        <v>14.8</v>
      </c>
      <c r="G57" s="211">
        <v>6.8071597769518988E-3</v>
      </c>
      <c r="H57" s="211">
        <v>-5.7632071995544765E-3</v>
      </c>
    </row>
    <row r="58" spans="2:8" x14ac:dyDescent="0.35">
      <c r="B58" s="207" t="s">
        <v>593</v>
      </c>
      <c r="C58" s="214"/>
      <c r="D58" s="223">
        <v>17.5</v>
      </c>
      <c r="E58" s="223">
        <v>17.7</v>
      </c>
      <c r="F58" s="223">
        <v>17.7</v>
      </c>
      <c r="G58" s="211">
        <v>1.2564381831008831E-2</v>
      </c>
      <c r="H58" s="211">
        <v>-5.3815819115876629E-4</v>
      </c>
    </row>
    <row r="59" spans="2:8" x14ac:dyDescent="0.35">
      <c r="B59" s="207" t="s">
        <v>594</v>
      </c>
      <c r="C59" s="214"/>
      <c r="D59" s="223">
        <v>14</v>
      </c>
      <c r="E59" s="223">
        <v>14</v>
      </c>
      <c r="F59" s="223">
        <v>13.9</v>
      </c>
      <c r="G59" s="211">
        <v>-4.4023173434707408E-3</v>
      </c>
      <c r="H59" s="211">
        <v>-4.275686692955416E-3</v>
      </c>
    </row>
    <row r="60" spans="2:8" x14ac:dyDescent="0.35">
      <c r="B60" s="207" t="s">
        <v>204</v>
      </c>
      <c r="C60" s="214"/>
      <c r="D60" s="223">
        <v>16.100000000000001</v>
      </c>
      <c r="E60" s="223">
        <v>16.3</v>
      </c>
      <c r="F60" s="223">
        <v>16.2</v>
      </c>
      <c r="G60" s="211">
        <v>1.2187646912059424E-2</v>
      </c>
      <c r="H60" s="211">
        <v>-7.2020798063331393E-3</v>
      </c>
    </row>
    <row r="61" spans="2:8" x14ac:dyDescent="0.35">
      <c r="B61" s="207" t="s">
        <v>595</v>
      </c>
      <c r="C61" s="214"/>
      <c r="D61" s="223">
        <v>17</v>
      </c>
      <c r="E61" s="223">
        <v>17.100000000000001</v>
      </c>
      <c r="F61" s="223">
        <v>17</v>
      </c>
      <c r="G61" s="211">
        <v>7.5092857430951732E-3</v>
      </c>
      <c r="H61" s="211">
        <v>-6.207100733512938E-3</v>
      </c>
    </row>
    <row r="62" spans="2:8" x14ac:dyDescent="0.35">
      <c r="B62" s="207" t="s">
        <v>596</v>
      </c>
      <c r="C62" s="214"/>
      <c r="D62" s="223">
        <v>15.1</v>
      </c>
      <c r="E62" s="223">
        <v>15.1</v>
      </c>
      <c r="F62" s="223">
        <v>15.1</v>
      </c>
      <c r="G62" s="211">
        <v>-2.9694954708423538E-3</v>
      </c>
      <c r="H62" s="211">
        <v>-8.8416596603335673E-4</v>
      </c>
    </row>
    <row r="63" spans="2:8" x14ac:dyDescent="0.35">
      <c r="B63" s="207" t="s">
        <v>207</v>
      </c>
      <c r="C63" s="214"/>
      <c r="D63" s="223">
        <v>12.8</v>
      </c>
      <c r="E63" s="223">
        <v>13</v>
      </c>
      <c r="F63" s="223">
        <v>12.8</v>
      </c>
      <c r="G63" s="211">
        <v>1.5388648286498885E-2</v>
      </c>
      <c r="H63" s="211">
        <v>-1.892368545085088E-2</v>
      </c>
    </row>
    <row r="64" spans="2:8" x14ac:dyDescent="0.35">
      <c r="B64" s="207" t="s">
        <v>597</v>
      </c>
      <c r="C64" s="214"/>
      <c r="D64" s="223">
        <v>12.6</v>
      </c>
      <c r="E64" s="223">
        <v>12.7</v>
      </c>
      <c r="F64" s="223">
        <v>12.6</v>
      </c>
      <c r="G64" s="211">
        <v>4.3736251857147135E-3</v>
      </c>
      <c r="H64" s="211">
        <v>-4.4068037585914821E-3</v>
      </c>
    </row>
    <row r="65" spans="1:22" x14ac:dyDescent="0.35">
      <c r="B65" s="207" t="s">
        <v>209</v>
      </c>
      <c r="C65" s="214"/>
      <c r="D65" s="223">
        <v>12.9</v>
      </c>
      <c r="E65" s="223">
        <v>13</v>
      </c>
      <c r="F65" s="223">
        <v>12.9</v>
      </c>
      <c r="G65" s="211">
        <v>6.0480657926513803E-3</v>
      </c>
      <c r="H65" s="211">
        <v>-4.5367081914796659E-3</v>
      </c>
    </row>
    <row r="66" spans="1:22" x14ac:dyDescent="0.35">
      <c r="B66" s="207" t="s">
        <v>210</v>
      </c>
      <c r="C66" s="214"/>
      <c r="D66" s="223">
        <v>4.9000000000000004</v>
      </c>
      <c r="E66" s="223">
        <v>5</v>
      </c>
      <c r="F66" s="223" t="s">
        <v>157</v>
      </c>
      <c r="G66" s="211">
        <v>1.1169327857300626E-2</v>
      </c>
      <c r="H66" s="211" t="s">
        <v>157</v>
      </c>
    </row>
    <row r="67" spans="1:22" x14ac:dyDescent="0.35">
      <c r="B67" s="207" t="s">
        <v>211</v>
      </c>
      <c r="C67" s="214"/>
      <c r="D67" s="223">
        <v>5.4</v>
      </c>
      <c r="E67" s="223" t="s">
        <v>157</v>
      </c>
      <c r="F67" s="223" t="s">
        <v>157</v>
      </c>
      <c r="G67" s="211" t="s">
        <v>157</v>
      </c>
      <c r="H67" s="211" t="s">
        <v>157</v>
      </c>
    </row>
    <row r="68" spans="1:22" x14ac:dyDescent="0.35">
      <c r="A68" s="215"/>
      <c r="B68" s="216"/>
      <c r="C68" s="217"/>
      <c r="D68" s="218"/>
      <c r="E68" s="218"/>
      <c r="F68" s="216"/>
      <c r="G68" s="218"/>
      <c r="H68" s="218"/>
    </row>
    <row r="69" spans="1:22" s="1" customFormat="1" ht="13.9" customHeight="1" x14ac:dyDescent="0.35">
      <c r="A69" s="219">
        <v>1</v>
      </c>
      <c r="B69" s="1" t="s">
        <v>600</v>
      </c>
      <c r="I69" s="6"/>
      <c r="J69" s="6"/>
      <c r="K69" s="204">
        <v>50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2" spans="1:22" s="1" customFormat="1" ht="13.15" customHeight="1" x14ac:dyDescent="0.3">
      <c r="A72" s="258" t="s">
        <v>602</v>
      </c>
      <c r="B72" s="258"/>
      <c r="C72" s="258"/>
      <c r="D72" s="258"/>
      <c r="E72" s="258"/>
      <c r="F72" s="258"/>
      <c r="G72" s="258"/>
      <c r="H72" s="258"/>
      <c r="I72" s="6"/>
      <c r="J72" s="6"/>
      <c r="K72" s="6">
        <v>46</v>
      </c>
      <c r="L72" s="6">
        <v>24</v>
      </c>
      <c r="M72" s="6">
        <v>29</v>
      </c>
      <c r="N72" s="6"/>
      <c r="O72" s="6"/>
      <c r="P72" s="6"/>
      <c r="Q72" s="6"/>
      <c r="R72" s="6"/>
      <c r="S72" s="6"/>
      <c r="T72" s="6"/>
      <c r="U72" s="6"/>
      <c r="V72" s="6"/>
    </row>
    <row r="73" spans="1:22" s="1" customFormat="1" ht="13" x14ac:dyDescent="0.3">
      <c r="B73" s="225"/>
      <c r="C73" s="225"/>
      <c r="D73" s="226"/>
      <c r="E73" s="226"/>
      <c r="F73" s="226"/>
      <c r="G73" s="226"/>
      <c r="H73" s="22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7.5" customHeight="1" x14ac:dyDescent="0.6">
      <c r="A74" s="253" t="s">
        <v>567</v>
      </c>
      <c r="B74" s="253"/>
      <c r="C74" s="253"/>
      <c r="D74" s="253" t="s">
        <v>568</v>
      </c>
      <c r="E74" s="253"/>
      <c r="F74" s="253"/>
      <c r="G74" s="253" t="s">
        <v>569</v>
      </c>
      <c r="H74" s="253"/>
      <c r="K74" s="204">
        <v>47</v>
      </c>
      <c r="L74" s="204">
        <v>38</v>
      </c>
      <c r="M74" s="204">
        <v>39</v>
      </c>
    </row>
    <row r="75" spans="1:22" ht="16.899999999999999" customHeight="1" x14ac:dyDescent="0.35">
      <c r="A75" s="249"/>
      <c r="B75" s="249"/>
      <c r="C75" s="249"/>
      <c r="D75" s="206" t="s">
        <v>570</v>
      </c>
      <c r="E75" s="206" t="s">
        <v>571</v>
      </c>
      <c r="F75" s="206" t="s">
        <v>572</v>
      </c>
      <c r="G75" s="206" t="s">
        <v>573</v>
      </c>
      <c r="H75" s="206" t="s">
        <v>574</v>
      </c>
      <c r="K75" s="204">
        <v>40</v>
      </c>
      <c r="L75" s="204">
        <v>41</v>
      </c>
      <c r="M75" s="204">
        <v>42</v>
      </c>
      <c r="N75" s="204">
        <v>43</v>
      </c>
      <c r="O75" s="204">
        <v>44</v>
      </c>
      <c r="P75" s="204">
        <v>45</v>
      </c>
      <c r="Q75" s="204">
        <v>48</v>
      </c>
    </row>
    <row r="76" spans="1:22" x14ac:dyDescent="0.35">
      <c r="B76" s="207" t="s">
        <v>576</v>
      </c>
      <c r="C76" s="208"/>
      <c r="D76" s="223">
        <v>4.2</v>
      </c>
      <c r="E76" s="223">
        <v>4.5999999999999996</v>
      </c>
      <c r="F76" s="223">
        <v>4.5999999999999996</v>
      </c>
      <c r="G76" s="211">
        <v>9.7638148667304803E-2</v>
      </c>
      <c r="H76" s="211">
        <v>-3.1202331551258844E-3</v>
      </c>
    </row>
    <row r="77" spans="1:22" x14ac:dyDescent="0.35">
      <c r="B77" s="207" t="s">
        <v>578</v>
      </c>
      <c r="C77" s="208"/>
      <c r="D77" s="223">
        <v>4.5999999999999996</v>
      </c>
      <c r="E77" s="223">
        <v>4.9000000000000004</v>
      </c>
      <c r="F77" s="223">
        <v>4.9000000000000004</v>
      </c>
      <c r="G77" s="211">
        <v>6.3332291604192514E-2</v>
      </c>
      <c r="H77" s="211">
        <v>-6.0353357263930318E-3</v>
      </c>
    </row>
    <row r="78" spans="1:22" x14ac:dyDescent="0.35">
      <c r="B78" s="207" t="s">
        <v>580</v>
      </c>
      <c r="C78" s="208"/>
      <c r="D78" s="223">
        <v>5.2</v>
      </c>
      <c r="E78" s="223">
        <v>5.4</v>
      </c>
      <c r="F78" s="223">
        <v>5.4</v>
      </c>
      <c r="G78" s="211">
        <v>3.5795564120738144E-2</v>
      </c>
      <c r="H78" s="211">
        <v>2.70223328757635E-3</v>
      </c>
    </row>
    <row r="79" spans="1:22" x14ac:dyDescent="0.35">
      <c r="B79" s="207" t="s">
        <v>581</v>
      </c>
      <c r="C79" s="208"/>
      <c r="D79" s="223">
        <v>5.5</v>
      </c>
      <c r="E79" s="223">
        <v>5.9</v>
      </c>
      <c r="F79" s="223">
        <v>5.8</v>
      </c>
      <c r="G79" s="211">
        <v>5.675300132732719E-2</v>
      </c>
      <c r="H79" s="211">
        <v>-1.3378491872215403E-2</v>
      </c>
    </row>
    <row r="80" spans="1:22" x14ac:dyDescent="0.35">
      <c r="B80" s="207" t="s">
        <v>582</v>
      </c>
      <c r="C80" s="208"/>
      <c r="D80" s="223">
        <v>6</v>
      </c>
      <c r="E80" s="223">
        <v>6.2</v>
      </c>
      <c r="F80" s="223">
        <v>6</v>
      </c>
      <c r="G80" s="211">
        <v>3.8734053230683685E-2</v>
      </c>
      <c r="H80" s="211">
        <v>-3.1466459104354971E-2</v>
      </c>
    </row>
    <row r="81" spans="2:8" x14ac:dyDescent="0.35">
      <c r="B81" s="207" t="s">
        <v>583</v>
      </c>
      <c r="C81" s="208"/>
      <c r="D81" s="223">
        <v>5.0999999999999996</v>
      </c>
      <c r="E81" s="223">
        <v>5.2</v>
      </c>
      <c r="F81" s="223">
        <v>5.0999999999999996</v>
      </c>
      <c r="G81" s="211">
        <v>8.488682367444822E-3</v>
      </c>
      <c r="H81" s="211">
        <v>-1.0747625508644276E-2</v>
      </c>
    </row>
    <row r="82" spans="2:8" x14ac:dyDescent="0.35">
      <c r="B82" s="207" t="s">
        <v>584</v>
      </c>
      <c r="C82" s="208"/>
      <c r="D82" s="223">
        <v>5.7</v>
      </c>
      <c r="E82" s="223">
        <v>5.9</v>
      </c>
      <c r="F82" s="223">
        <v>5.8</v>
      </c>
      <c r="G82" s="211">
        <v>2.4316365345484314E-2</v>
      </c>
      <c r="H82" s="211">
        <v>-1.5730627796850305E-2</v>
      </c>
    </row>
    <row r="83" spans="2:8" x14ac:dyDescent="0.35">
      <c r="B83" s="207" t="s">
        <v>585</v>
      </c>
      <c r="C83" s="208"/>
      <c r="D83" s="223">
        <v>6.7</v>
      </c>
      <c r="E83" s="223">
        <v>6.8</v>
      </c>
      <c r="F83" s="223">
        <v>6.7</v>
      </c>
      <c r="G83" s="211">
        <v>2.0866742556957307E-2</v>
      </c>
      <c r="H83" s="211">
        <v>-1.2888498844399465E-2</v>
      </c>
    </row>
    <row r="84" spans="2:8" x14ac:dyDescent="0.35">
      <c r="B84" s="207" t="s">
        <v>586</v>
      </c>
      <c r="C84" s="208"/>
      <c r="D84" s="223">
        <v>5.5</v>
      </c>
      <c r="E84" s="223">
        <v>5.4</v>
      </c>
      <c r="F84" s="223">
        <v>5.4</v>
      </c>
      <c r="G84" s="211">
        <v>-5.339167219842289E-3</v>
      </c>
      <c r="H84" s="211">
        <v>-1.278247040022662E-2</v>
      </c>
    </row>
    <row r="85" spans="2:8" x14ac:dyDescent="0.35">
      <c r="B85" s="207" t="s">
        <v>587</v>
      </c>
      <c r="C85" s="208"/>
      <c r="D85" s="223">
        <v>4.2</v>
      </c>
      <c r="E85" s="223">
        <v>4.4000000000000004</v>
      </c>
      <c r="F85" s="223">
        <v>4.3</v>
      </c>
      <c r="G85" s="211">
        <v>3.7687514304913572E-2</v>
      </c>
      <c r="H85" s="211">
        <v>-2.2772330519772566E-2</v>
      </c>
    </row>
    <row r="86" spans="2:8" x14ac:dyDescent="0.35">
      <c r="B86" s="207" t="s">
        <v>588</v>
      </c>
      <c r="C86" s="214"/>
      <c r="D86" s="223">
        <v>4.2</v>
      </c>
      <c r="E86" s="223">
        <v>4.2</v>
      </c>
      <c r="F86" s="223">
        <v>4.2</v>
      </c>
      <c r="G86" s="211">
        <v>-1.3550069924955777E-3</v>
      </c>
      <c r="H86" s="211">
        <v>-9.002645385069119E-3</v>
      </c>
    </row>
    <row r="87" spans="2:8" x14ac:dyDescent="0.35">
      <c r="B87" s="207" t="s">
        <v>589</v>
      </c>
      <c r="C87" s="214"/>
      <c r="D87" s="223">
        <v>5.3</v>
      </c>
      <c r="E87" s="223">
        <v>5.2</v>
      </c>
      <c r="F87" s="223">
        <v>5.2</v>
      </c>
      <c r="G87" s="211">
        <v>-1.2856163864511938E-3</v>
      </c>
      <c r="H87" s="211">
        <v>-1.5580486921475956E-2</v>
      </c>
    </row>
    <row r="88" spans="2:8" x14ac:dyDescent="0.35">
      <c r="B88" s="207" t="s">
        <v>590</v>
      </c>
      <c r="C88" s="214"/>
      <c r="D88" s="223">
        <v>4.8</v>
      </c>
      <c r="E88" s="223">
        <v>4.8</v>
      </c>
      <c r="F88" s="223">
        <v>4.7</v>
      </c>
      <c r="G88" s="211">
        <v>-3.6473366835599874E-3</v>
      </c>
      <c r="H88" s="211">
        <v>-1.7378292743855051E-2</v>
      </c>
    </row>
    <row r="89" spans="2:8" x14ac:dyDescent="0.35">
      <c r="B89" s="207" t="s">
        <v>591</v>
      </c>
      <c r="C89" s="224"/>
      <c r="D89" s="223">
        <v>5.4</v>
      </c>
      <c r="E89" s="223">
        <v>5.5</v>
      </c>
      <c r="F89" s="223">
        <v>5.4</v>
      </c>
      <c r="G89" s="211">
        <v>1.3980760140014814E-2</v>
      </c>
      <c r="H89" s="211">
        <v>-1.6271043986121225E-2</v>
      </c>
    </row>
    <row r="90" spans="2:8" x14ac:dyDescent="0.35">
      <c r="B90" s="207" t="s">
        <v>200</v>
      </c>
      <c r="C90" s="214"/>
      <c r="D90" s="223">
        <v>5.5</v>
      </c>
      <c r="E90" s="223">
        <v>5.6</v>
      </c>
      <c r="F90" s="223">
        <v>5.5</v>
      </c>
      <c r="G90" s="211">
        <v>1.9554364640199884E-2</v>
      </c>
      <c r="H90" s="211">
        <v>-2.0443275066237887E-2</v>
      </c>
    </row>
    <row r="91" spans="2:8" x14ac:dyDescent="0.35">
      <c r="B91" s="207" t="s">
        <v>592</v>
      </c>
      <c r="C91" s="214"/>
      <c r="D91" s="223">
        <v>6.1</v>
      </c>
      <c r="E91" s="223">
        <v>6</v>
      </c>
      <c r="F91" s="223">
        <v>6</v>
      </c>
      <c r="G91" s="211">
        <v>-8.8647846189771062E-4</v>
      </c>
      <c r="H91" s="211">
        <v>-1.0276942218671703E-2</v>
      </c>
    </row>
    <row r="92" spans="2:8" x14ac:dyDescent="0.35">
      <c r="B92" s="207" t="s">
        <v>593</v>
      </c>
      <c r="C92" s="214"/>
      <c r="D92" s="223">
        <v>6.7</v>
      </c>
      <c r="E92" s="223">
        <v>6.7</v>
      </c>
      <c r="F92" s="223">
        <v>6.7</v>
      </c>
      <c r="G92" s="211">
        <v>9.3963988186354097E-3</v>
      </c>
      <c r="H92" s="211">
        <v>-2.8818389500462338E-3</v>
      </c>
    </row>
    <row r="93" spans="2:8" x14ac:dyDescent="0.35">
      <c r="B93" s="207" t="s">
        <v>594</v>
      </c>
      <c r="C93" s="214"/>
      <c r="D93" s="223">
        <v>5.7</v>
      </c>
      <c r="E93" s="223">
        <v>5.6</v>
      </c>
      <c r="F93" s="223">
        <v>5.6</v>
      </c>
      <c r="G93" s="211">
        <v>-1.5855293256076597E-2</v>
      </c>
      <c r="H93" s="211">
        <v>-9.7865475781556688E-3</v>
      </c>
    </row>
    <row r="94" spans="2:8" x14ac:dyDescent="0.35">
      <c r="B94" s="207" t="s">
        <v>204</v>
      </c>
      <c r="C94" s="214"/>
      <c r="D94" s="223">
        <v>6.4</v>
      </c>
      <c r="E94" s="223">
        <v>6.5</v>
      </c>
      <c r="F94" s="223">
        <v>6.4</v>
      </c>
      <c r="G94" s="211">
        <v>1.0346857532545162E-2</v>
      </c>
      <c r="H94" s="211">
        <v>-1.4985590415337979E-2</v>
      </c>
    </row>
    <row r="95" spans="2:8" x14ac:dyDescent="0.35">
      <c r="B95" s="207" t="s">
        <v>595</v>
      </c>
      <c r="C95" s="214"/>
      <c r="D95" s="223">
        <v>6.2</v>
      </c>
      <c r="E95" s="223">
        <v>6.2</v>
      </c>
      <c r="F95" s="223">
        <v>6.1</v>
      </c>
      <c r="G95" s="211">
        <v>-4.9222290972016358E-3</v>
      </c>
      <c r="H95" s="211">
        <v>-1.0730159105749704E-2</v>
      </c>
    </row>
    <row r="96" spans="2:8" x14ac:dyDescent="0.35">
      <c r="B96" s="207" t="s">
        <v>596</v>
      </c>
      <c r="C96" s="214"/>
      <c r="D96" s="223">
        <v>6.1</v>
      </c>
      <c r="E96" s="223">
        <v>6</v>
      </c>
      <c r="F96" s="223">
        <v>6</v>
      </c>
      <c r="G96" s="211">
        <v>-7.6079673408804283E-3</v>
      </c>
      <c r="H96" s="211">
        <v>-2.2178848704691445E-3</v>
      </c>
    </row>
    <row r="97" spans="1:22" x14ac:dyDescent="0.35">
      <c r="B97" s="207" t="s">
        <v>207</v>
      </c>
      <c r="C97" s="214"/>
      <c r="D97" s="223">
        <v>5.4</v>
      </c>
      <c r="E97" s="223">
        <v>5.6</v>
      </c>
      <c r="F97" s="223">
        <v>5.4</v>
      </c>
      <c r="G97" s="211">
        <v>3.779232566234314E-2</v>
      </c>
      <c r="H97" s="211">
        <v>-3.2587448797396279E-2</v>
      </c>
    </row>
    <row r="98" spans="1:22" x14ac:dyDescent="0.35">
      <c r="B98" s="207" t="s">
        <v>597</v>
      </c>
      <c r="C98" s="214"/>
      <c r="D98" s="223">
        <v>5.3</v>
      </c>
      <c r="E98" s="223">
        <v>5.3</v>
      </c>
      <c r="F98" s="223">
        <v>5.2</v>
      </c>
      <c r="G98" s="211">
        <v>2.604309193190657E-3</v>
      </c>
      <c r="H98" s="211">
        <v>-8.5241703397115343E-3</v>
      </c>
    </row>
    <row r="99" spans="1:22" x14ac:dyDescent="0.35">
      <c r="B99" s="207" t="s">
        <v>209</v>
      </c>
      <c r="C99" s="214"/>
      <c r="D99" s="223">
        <v>5</v>
      </c>
      <c r="E99" s="223">
        <v>5</v>
      </c>
      <c r="F99" s="223">
        <v>4.9000000000000004</v>
      </c>
      <c r="G99" s="211">
        <v>2.1554274717570099E-3</v>
      </c>
      <c r="H99" s="211">
        <v>-1.1840140349090311E-2</v>
      </c>
    </row>
    <row r="100" spans="1:22" x14ac:dyDescent="0.35">
      <c r="B100" s="207" t="s">
        <v>210</v>
      </c>
      <c r="C100" s="214"/>
      <c r="D100" s="223">
        <v>2.2000000000000002</v>
      </c>
      <c r="E100" s="223">
        <v>2.2000000000000002</v>
      </c>
      <c r="F100" s="223" t="s">
        <v>157</v>
      </c>
      <c r="G100" s="211">
        <v>5.3542597873557085E-4</v>
      </c>
      <c r="H100" s="211" t="s">
        <v>157</v>
      </c>
    </row>
    <row r="101" spans="1:22" x14ac:dyDescent="0.35">
      <c r="B101" s="207" t="s">
        <v>211</v>
      </c>
      <c r="C101" s="214"/>
      <c r="D101" s="223">
        <v>2.2000000000000002</v>
      </c>
      <c r="E101" s="223" t="s">
        <v>157</v>
      </c>
      <c r="F101" s="223" t="s">
        <v>157</v>
      </c>
      <c r="G101" s="211" t="s">
        <v>157</v>
      </c>
      <c r="H101" s="211" t="s">
        <v>157</v>
      </c>
    </row>
    <row r="102" spans="1:22" x14ac:dyDescent="0.35">
      <c r="A102" s="215"/>
      <c r="B102" s="216"/>
      <c r="C102" s="217"/>
      <c r="D102" s="218"/>
      <c r="E102" s="218"/>
      <c r="F102" s="216"/>
      <c r="G102" s="218"/>
      <c r="H102" s="218"/>
    </row>
    <row r="103" spans="1:22" s="1" customFormat="1" ht="14.65" customHeight="1" x14ac:dyDescent="0.25">
      <c r="A103" s="219">
        <v>1</v>
      </c>
      <c r="B103" s="279" t="s">
        <v>600</v>
      </c>
      <c r="C103" s="279"/>
      <c r="D103" s="279"/>
      <c r="E103" s="279"/>
      <c r="F103" s="279"/>
      <c r="G103" s="279"/>
      <c r="H103" s="279"/>
      <c r="I103" s="6"/>
      <c r="J103" s="6"/>
      <c r="K103" s="6">
        <v>50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28.9" customHeight="1" x14ac:dyDescent="0.35">
      <c r="B104" s="248" t="s">
        <v>603</v>
      </c>
      <c r="C104" s="248"/>
      <c r="D104" s="248"/>
      <c r="E104" s="248"/>
      <c r="F104" s="248"/>
      <c r="G104" s="248"/>
      <c r="H104" s="248"/>
      <c r="K104" s="204">
        <v>62</v>
      </c>
    </row>
    <row r="105" spans="1:22" ht="27" customHeight="1" x14ac:dyDescent="0.35">
      <c r="B105" s="260" t="s">
        <v>604</v>
      </c>
      <c r="C105" s="260"/>
      <c r="D105" s="260"/>
      <c r="E105" s="260"/>
      <c r="F105" s="260"/>
      <c r="G105" s="260"/>
      <c r="H105" s="260"/>
      <c r="K105" s="204">
        <v>54</v>
      </c>
    </row>
    <row r="106" spans="1:22" x14ac:dyDescent="0.35">
      <c r="C106" s="1"/>
      <c r="D106" s="47"/>
      <c r="E106" s="47"/>
      <c r="F106" s="47"/>
      <c r="G106" s="47"/>
      <c r="H106" s="47"/>
    </row>
    <row r="107" spans="1:22" x14ac:dyDescent="0.35">
      <c r="C107" s="47"/>
      <c r="D107" s="47"/>
      <c r="E107" s="47"/>
      <c r="F107" s="47"/>
      <c r="G107" s="47"/>
      <c r="H107" s="47"/>
    </row>
    <row r="108" spans="1:22" s="1" customFormat="1" ht="13.15" customHeight="1" x14ac:dyDescent="0.3">
      <c r="A108" s="258" t="s">
        <v>579</v>
      </c>
      <c r="B108" s="258"/>
      <c r="C108" s="258"/>
      <c r="D108" s="258"/>
      <c r="E108" s="258"/>
      <c r="F108" s="258"/>
      <c r="G108" s="258"/>
      <c r="H108" s="258"/>
      <c r="I108" s="6"/>
      <c r="J108" s="6"/>
      <c r="K108" s="6">
        <v>46</v>
      </c>
      <c r="L108" s="6">
        <v>24</v>
      </c>
      <c r="M108" s="6">
        <v>28</v>
      </c>
      <c r="N108" s="6"/>
      <c r="O108" s="6"/>
      <c r="P108" s="6"/>
      <c r="Q108" s="6"/>
      <c r="R108" s="6"/>
      <c r="S108" s="6"/>
      <c r="T108" s="6"/>
      <c r="U108" s="6"/>
      <c r="V108" s="6"/>
    </row>
    <row r="109" spans="1:22" s="1" customFormat="1" ht="13" x14ac:dyDescent="0.3">
      <c r="B109" s="225"/>
      <c r="C109" s="225"/>
      <c r="D109" s="225"/>
      <c r="E109" s="225"/>
      <c r="F109" s="225"/>
      <c r="G109" s="225"/>
      <c r="H109" s="22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7.5" customHeight="1" x14ac:dyDescent="0.6">
      <c r="A110" s="253" t="s">
        <v>567</v>
      </c>
      <c r="B110" s="253"/>
      <c r="C110" s="253"/>
      <c r="D110" s="253" t="s">
        <v>568</v>
      </c>
      <c r="E110" s="253"/>
      <c r="F110" s="253"/>
      <c r="G110" s="253" t="s">
        <v>569</v>
      </c>
      <c r="H110" s="253"/>
      <c r="K110" s="204">
        <v>47</v>
      </c>
      <c r="L110" s="204">
        <v>38</v>
      </c>
      <c r="M110" s="204">
        <v>39</v>
      </c>
    </row>
    <row r="111" spans="1:22" ht="16.899999999999999" customHeight="1" x14ac:dyDescent="0.35">
      <c r="A111" s="249"/>
      <c r="B111" s="249"/>
      <c r="C111" s="249"/>
      <c r="D111" s="206" t="s">
        <v>570</v>
      </c>
      <c r="E111" s="206" t="s">
        <v>571</v>
      </c>
      <c r="F111" s="206" t="s">
        <v>572</v>
      </c>
      <c r="G111" s="206" t="s">
        <v>573</v>
      </c>
      <c r="H111" s="206" t="s">
        <v>574</v>
      </c>
      <c r="K111" s="204">
        <v>40</v>
      </c>
      <c r="L111" s="204">
        <v>41</v>
      </c>
      <c r="M111" s="204">
        <v>42</v>
      </c>
      <c r="N111" s="204">
        <v>43</v>
      </c>
      <c r="O111" s="204">
        <v>44</v>
      </c>
      <c r="P111" s="204">
        <v>45</v>
      </c>
      <c r="Q111" s="204">
        <v>48</v>
      </c>
    </row>
    <row r="112" spans="1:22" x14ac:dyDescent="0.35">
      <c r="B112" s="207" t="s">
        <v>576</v>
      </c>
      <c r="C112" s="208"/>
      <c r="D112" s="223">
        <v>3.4</v>
      </c>
      <c r="E112" s="223">
        <v>6</v>
      </c>
      <c r="F112" s="223">
        <v>6</v>
      </c>
      <c r="G112" s="211">
        <v>0.76302628712896237</v>
      </c>
      <c r="H112" s="211">
        <v>0</v>
      </c>
    </row>
    <row r="113" spans="2:8" x14ac:dyDescent="0.35">
      <c r="B113" s="207" t="s">
        <v>578</v>
      </c>
      <c r="C113" s="208"/>
      <c r="D113" s="223">
        <v>3.4</v>
      </c>
      <c r="E113" s="223">
        <v>3.5</v>
      </c>
      <c r="F113" s="223">
        <v>3.5</v>
      </c>
      <c r="G113" s="211">
        <v>4.7673765368075216E-2</v>
      </c>
      <c r="H113" s="211">
        <v>3.4487200690869191E-3</v>
      </c>
    </row>
    <row r="114" spans="2:8" x14ac:dyDescent="0.35">
      <c r="B114" s="207" t="s">
        <v>580</v>
      </c>
      <c r="C114" s="208"/>
      <c r="D114" s="223">
        <v>4.5999999999999996</v>
      </c>
      <c r="E114" s="223">
        <v>5.8</v>
      </c>
      <c r="F114" s="223">
        <v>5.9</v>
      </c>
      <c r="G114" s="211">
        <v>0.25971008133124363</v>
      </c>
      <c r="H114" s="211">
        <v>2.0785224713484318E-3</v>
      </c>
    </row>
    <row r="115" spans="2:8" x14ac:dyDescent="0.35">
      <c r="B115" s="207" t="s">
        <v>581</v>
      </c>
      <c r="C115" s="208"/>
      <c r="D115" s="223">
        <v>6.2</v>
      </c>
      <c r="E115" s="223">
        <v>7.8</v>
      </c>
      <c r="F115" s="223">
        <v>7.8</v>
      </c>
      <c r="G115" s="211">
        <v>0.25332006642937999</v>
      </c>
      <c r="H115" s="211">
        <v>4.6429246068691032E-3</v>
      </c>
    </row>
    <row r="116" spans="2:8" x14ac:dyDescent="0.35">
      <c r="B116" s="207" t="s">
        <v>582</v>
      </c>
      <c r="C116" s="208"/>
      <c r="D116" s="223">
        <v>3.3</v>
      </c>
      <c r="E116" s="223">
        <v>3.7</v>
      </c>
      <c r="F116" s="223">
        <v>3.7</v>
      </c>
      <c r="G116" s="211">
        <v>0.11077616572818494</v>
      </c>
      <c r="H116" s="211">
        <v>5.3059596803290976E-3</v>
      </c>
    </row>
    <row r="117" spans="2:8" x14ac:dyDescent="0.35">
      <c r="B117" s="207" t="s">
        <v>583</v>
      </c>
      <c r="C117" s="208"/>
      <c r="D117" s="223">
        <v>5.4</v>
      </c>
      <c r="E117" s="223">
        <v>5.6</v>
      </c>
      <c r="F117" s="223">
        <v>5.9</v>
      </c>
      <c r="G117" s="211">
        <v>4.5900248082820783E-2</v>
      </c>
      <c r="H117" s="211">
        <v>4.9046257455806153E-2</v>
      </c>
    </row>
    <row r="118" spans="2:8" x14ac:dyDescent="0.35">
      <c r="B118" s="207" t="s">
        <v>584</v>
      </c>
      <c r="C118" s="208"/>
      <c r="D118" s="223">
        <v>6.4</v>
      </c>
      <c r="E118" s="223">
        <v>6.5</v>
      </c>
      <c r="F118" s="223">
        <v>6.6</v>
      </c>
      <c r="G118" s="211">
        <v>2.8955992186001867E-2</v>
      </c>
      <c r="H118" s="211">
        <v>1.5139694210206667E-3</v>
      </c>
    </row>
    <row r="119" spans="2:8" x14ac:dyDescent="0.35">
      <c r="B119" s="207" t="s">
        <v>585</v>
      </c>
      <c r="C119" s="208"/>
      <c r="D119" s="223">
        <v>5.3</v>
      </c>
      <c r="E119" s="223">
        <v>5.4</v>
      </c>
      <c r="F119" s="223">
        <v>5.4</v>
      </c>
      <c r="G119" s="211">
        <v>2.9143351541170537E-2</v>
      </c>
      <c r="H119" s="211">
        <v>3.7138168484063261E-3</v>
      </c>
    </row>
    <row r="120" spans="2:8" x14ac:dyDescent="0.35">
      <c r="B120" s="207" t="s">
        <v>586</v>
      </c>
      <c r="C120" s="208"/>
      <c r="D120" s="223">
        <v>7.3</v>
      </c>
      <c r="E120" s="223">
        <v>7.4</v>
      </c>
      <c r="F120" s="223">
        <v>7.4</v>
      </c>
      <c r="G120" s="211">
        <v>9.4830261889347067E-3</v>
      </c>
      <c r="H120" s="211">
        <v>1.8180741842430681E-3</v>
      </c>
    </row>
    <row r="121" spans="2:8" x14ac:dyDescent="0.35">
      <c r="B121" s="207" t="s">
        <v>587</v>
      </c>
      <c r="C121" s="208"/>
      <c r="D121" s="223">
        <v>6.4</v>
      </c>
      <c r="E121" s="223">
        <v>6.5</v>
      </c>
      <c r="F121" s="223">
        <v>6.6</v>
      </c>
      <c r="G121" s="211">
        <v>1.3351763343466994E-2</v>
      </c>
      <c r="H121" s="211">
        <v>1.8014569437027061E-2</v>
      </c>
    </row>
    <row r="122" spans="2:8" x14ac:dyDescent="0.35">
      <c r="B122" s="207" t="s">
        <v>588</v>
      </c>
      <c r="C122" s="214"/>
      <c r="D122" s="223">
        <v>4.8</v>
      </c>
      <c r="E122" s="223">
        <v>5.3</v>
      </c>
      <c r="F122" s="223">
        <v>5.4</v>
      </c>
      <c r="G122" s="211">
        <v>0.11719834436343723</v>
      </c>
      <c r="H122" s="211">
        <v>1.4691084759306916E-2</v>
      </c>
    </row>
    <row r="123" spans="2:8" x14ac:dyDescent="0.35">
      <c r="B123" s="207" t="s">
        <v>589</v>
      </c>
      <c r="C123" s="224"/>
      <c r="D123" s="223">
        <v>7.7</v>
      </c>
      <c r="E123" s="223">
        <v>7.9</v>
      </c>
      <c r="F123" s="223">
        <v>7.9</v>
      </c>
      <c r="G123" s="211">
        <v>2.9107470669837321E-2</v>
      </c>
      <c r="H123" s="211">
        <v>2.5726483957466684E-4</v>
      </c>
    </row>
    <row r="124" spans="2:8" x14ac:dyDescent="0.35">
      <c r="B124" s="207" t="s">
        <v>590</v>
      </c>
      <c r="C124" s="224">
        <v>2</v>
      </c>
      <c r="D124" s="223">
        <v>3.4</v>
      </c>
      <c r="E124" s="223">
        <v>2.9</v>
      </c>
      <c r="F124" s="223">
        <v>2.9</v>
      </c>
      <c r="G124" s="211">
        <v>-0.15863396034488819</v>
      </c>
      <c r="H124" s="211">
        <v>1.9543635493592948E-3</v>
      </c>
    </row>
    <row r="125" spans="2:8" x14ac:dyDescent="0.35">
      <c r="B125" s="207" t="s">
        <v>591</v>
      </c>
      <c r="C125" s="224"/>
      <c r="D125" s="223">
        <v>5.0999999999999996</v>
      </c>
      <c r="E125" s="223">
        <v>5.2</v>
      </c>
      <c r="F125" s="223">
        <v>7.4</v>
      </c>
      <c r="G125" s="211">
        <v>1.9299965394893759E-2</v>
      </c>
      <c r="H125" s="211">
        <v>0.41553684497134324</v>
      </c>
    </row>
    <row r="126" spans="2:8" x14ac:dyDescent="0.35">
      <c r="B126" s="207" t="s">
        <v>200</v>
      </c>
      <c r="C126" s="214"/>
      <c r="D126" s="223">
        <v>2.4</v>
      </c>
      <c r="E126" s="223">
        <v>3.5</v>
      </c>
      <c r="F126" s="223">
        <v>3.5</v>
      </c>
      <c r="G126" s="211">
        <v>0.47101832659740683</v>
      </c>
      <c r="H126" s="211">
        <v>2.4130879839787678E-3</v>
      </c>
    </row>
    <row r="127" spans="2:8" x14ac:dyDescent="0.35">
      <c r="B127" s="207" t="s">
        <v>592</v>
      </c>
      <c r="C127" s="214"/>
      <c r="D127" s="223">
        <v>4.8</v>
      </c>
      <c r="E127" s="223">
        <v>4.9000000000000004</v>
      </c>
      <c r="F127" s="223">
        <v>5</v>
      </c>
      <c r="G127" s="211">
        <v>2.5632299560646388E-2</v>
      </c>
      <c r="H127" s="211">
        <v>1.2569159212062919E-2</v>
      </c>
    </row>
    <row r="128" spans="2:8" x14ac:dyDescent="0.35">
      <c r="B128" s="207" t="s">
        <v>593</v>
      </c>
      <c r="C128" s="214"/>
      <c r="D128" s="223">
        <v>3.3</v>
      </c>
      <c r="E128" s="223">
        <v>3.7</v>
      </c>
      <c r="F128" s="223">
        <v>3.7</v>
      </c>
      <c r="G128" s="211">
        <v>0.13318059312470454</v>
      </c>
      <c r="H128" s="211">
        <v>1.409332736330704E-4</v>
      </c>
    </row>
    <row r="129" spans="1:22" x14ac:dyDescent="0.35">
      <c r="B129" s="207" t="s">
        <v>594</v>
      </c>
      <c r="C129" s="214"/>
      <c r="D129" s="223">
        <v>5.2</v>
      </c>
      <c r="E129" s="223">
        <v>8.3000000000000007</v>
      </c>
      <c r="F129" s="223">
        <v>8.3000000000000007</v>
      </c>
      <c r="G129" s="211">
        <v>0.59854855842560251</v>
      </c>
      <c r="H129" s="211">
        <v>6.9807737004512482E-4</v>
      </c>
    </row>
    <row r="130" spans="1:22" x14ac:dyDescent="0.35">
      <c r="B130" s="207" t="s">
        <v>204</v>
      </c>
      <c r="C130" s="214"/>
      <c r="D130" s="223">
        <v>4.2</v>
      </c>
      <c r="E130" s="223">
        <v>4.4000000000000004</v>
      </c>
      <c r="F130" s="223">
        <v>4.4000000000000004</v>
      </c>
      <c r="G130" s="211">
        <v>4.6149605068991129E-2</v>
      </c>
      <c r="H130" s="211">
        <v>1.6230466316022873E-3</v>
      </c>
    </row>
    <row r="131" spans="1:22" x14ac:dyDescent="0.35">
      <c r="B131" s="207" t="s">
        <v>595</v>
      </c>
      <c r="C131" s="214"/>
      <c r="D131" s="223">
        <v>6.2</v>
      </c>
      <c r="E131" s="223">
        <v>6.4</v>
      </c>
      <c r="F131" s="223">
        <v>6.4</v>
      </c>
      <c r="G131" s="211">
        <v>2.9536351637314384E-2</v>
      </c>
      <c r="H131" s="211">
        <v>9.551726972698571E-4</v>
      </c>
    </row>
    <row r="132" spans="1:22" x14ac:dyDescent="0.35">
      <c r="B132" s="207" t="s">
        <v>596</v>
      </c>
      <c r="C132" s="214"/>
      <c r="D132" s="223">
        <v>9.1999999999999993</v>
      </c>
      <c r="E132" s="223">
        <v>9.1999999999999993</v>
      </c>
      <c r="F132" s="223">
        <v>9.1999999999999993</v>
      </c>
      <c r="G132" s="211">
        <v>1.3471239587170558E-5</v>
      </c>
      <c r="H132" s="211">
        <v>3.3443274486555374E-3</v>
      </c>
    </row>
    <row r="133" spans="1:22" x14ac:dyDescent="0.35">
      <c r="B133" s="207" t="s">
        <v>207</v>
      </c>
      <c r="C133" s="214"/>
      <c r="D133" s="223">
        <v>3.4</v>
      </c>
      <c r="E133" s="223">
        <v>7.5</v>
      </c>
      <c r="F133" s="223">
        <v>7.5</v>
      </c>
      <c r="G133" s="211">
        <v>1.2111181273055585</v>
      </c>
      <c r="H133" s="211">
        <v>1.6698389070328723E-3</v>
      </c>
    </row>
    <row r="134" spans="1:22" x14ac:dyDescent="0.35">
      <c r="B134" s="207" t="s">
        <v>597</v>
      </c>
      <c r="C134" s="214"/>
      <c r="D134" s="223">
        <v>3.9</v>
      </c>
      <c r="E134" s="223">
        <v>3.9</v>
      </c>
      <c r="F134" s="223">
        <v>3.9</v>
      </c>
      <c r="G134" s="211">
        <v>2.3576466844839938E-2</v>
      </c>
      <c r="H134" s="211">
        <v>6.5417459760963581E-5</v>
      </c>
    </row>
    <row r="135" spans="1:22" x14ac:dyDescent="0.35">
      <c r="B135" s="207" t="s">
        <v>209</v>
      </c>
      <c r="C135" s="214"/>
      <c r="D135" s="223">
        <v>4.5</v>
      </c>
      <c r="E135" s="223">
        <v>5.4</v>
      </c>
      <c r="F135" s="223">
        <v>5.4</v>
      </c>
      <c r="G135" s="211">
        <v>0.19521510953204713</v>
      </c>
      <c r="H135" s="211">
        <v>-6.775088641308713E-5</v>
      </c>
    </row>
    <row r="136" spans="1:22" x14ac:dyDescent="0.35">
      <c r="B136" s="207" t="s">
        <v>210</v>
      </c>
      <c r="C136" s="214"/>
      <c r="D136" s="223">
        <v>5.0999999999999996</v>
      </c>
      <c r="E136" s="223">
        <v>5.2</v>
      </c>
      <c r="F136" s="223" t="s">
        <v>157</v>
      </c>
      <c r="G136" s="211">
        <v>3.1594189907110604E-2</v>
      </c>
      <c r="H136" s="211" t="s">
        <v>157</v>
      </c>
    </row>
    <row r="137" spans="1:22" x14ac:dyDescent="0.35">
      <c r="B137" s="207" t="s">
        <v>211</v>
      </c>
      <c r="C137" s="214"/>
      <c r="D137" s="223">
        <v>1.2</v>
      </c>
      <c r="E137" s="223" t="s">
        <v>157</v>
      </c>
      <c r="F137" s="223" t="s">
        <v>157</v>
      </c>
      <c r="G137" s="211" t="s">
        <v>157</v>
      </c>
      <c r="H137" s="211" t="s">
        <v>157</v>
      </c>
    </row>
    <row r="138" spans="1:22" x14ac:dyDescent="0.35">
      <c r="A138" s="215"/>
      <c r="B138" s="216"/>
      <c r="C138" s="217"/>
      <c r="D138" s="218"/>
      <c r="E138" s="218"/>
      <c r="F138" s="216"/>
      <c r="G138" s="218"/>
      <c r="H138" s="218"/>
    </row>
    <row r="139" spans="1:22" s="1" customFormat="1" ht="13.9" customHeight="1" x14ac:dyDescent="0.25">
      <c r="A139" s="219">
        <v>1</v>
      </c>
      <c r="B139" s="1" t="s">
        <v>600</v>
      </c>
      <c r="I139" s="6"/>
      <c r="J139" s="6"/>
      <c r="K139" s="6">
        <v>50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1" customFormat="1" ht="39.4" customHeight="1" x14ac:dyDescent="0.25">
      <c r="A140" s="219">
        <v>2</v>
      </c>
      <c r="B140" s="260" t="s">
        <v>455</v>
      </c>
      <c r="C140" s="260"/>
      <c r="D140" s="260"/>
      <c r="E140" s="260"/>
      <c r="F140" s="260"/>
      <c r="G140" s="260"/>
      <c r="H140" s="260"/>
      <c r="I140" s="6"/>
      <c r="J140" s="6"/>
      <c r="K140" s="6">
        <v>52</v>
      </c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</sheetData>
  <mergeCells count="24">
    <mergeCell ref="B33:H33"/>
    <mergeCell ref="A1:D1"/>
    <mergeCell ref="A2:H2"/>
    <mergeCell ref="A4:C5"/>
    <mergeCell ref="D4:F4"/>
    <mergeCell ref="G4:H4"/>
    <mergeCell ref="B34:H34"/>
    <mergeCell ref="B35:H35"/>
    <mergeCell ref="A38:H38"/>
    <mergeCell ref="A40:C41"/>
    <mergeCell ref="D40:F40"/>
    <mergeCell ref="G40:H40"/>
    <mergeCell ref="B140:H140"/>
    <mergeCell ref="A72:H72"/>
    <mergeCell ref="A74:C75"/>
    <mergeCell ref="D74:F74"/>
    <mergeCell ref="G74:H74"/>
    <mergeCell ref="B103:H103"/>
    <mergeCell ref="B104:H104"/>
    <mergeCell ref="B105:H105"/>
    <mergeCell ref="A108:H108"/>
    <mergeCell ref="A110:C111"/>
    <mergeCell ref="D110:F110"/>
    <mergeCell ref="G110:H110"/>
  </mergeCells>
  <hyperlinks>
    <hyperlink ref="A1:D1" location="Contents!A1" display="Contents!A1" xr:uid="{74D2587E-5C7D-44E3-8767-8663D64A3E4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FC2D7-FE36-4B14-A89F-725741A50199}">
  <sheetPr codeName="Sheet4"/>
  <dimension ref="A1:AL519"/>
  <sheetViews>
    <sheetView showGridLines="0" zoomScaleNormal="100" workbookViewId="0">
      <pane xSplit="9" ySplit="1" topLeftCell="J2" activePane="bottomRight" state="frozen"/>
      <selection pane="topRight" activeCell="J1" sqref="J1"/>
      <selection pane="bottomLeft" activeCell="A4" sqref="A4"/>
      <selection pane="bottomRight" sqref="A1:B1"/>
    </sheetView>
  </sheetViews>
  <sheetFormatPr defaultColWidth="0" defaultRowHeight="12.5" x14ac:dyDescent="0.25"/>
  <cols>
    <col min="1" max="1" width="9.1796875" style="14" customWidth="1"/>
    <col min="2" max="2" width="11" style="14" customWidth="1"/>
    <col min="3" max="9" width="9.1796875" style="14" customWidth="1"/>
    <col min="10" max="10" width="17.26953125" style="14" customWidth="1"/>
    <col min="11" max="11" width="16.7265625" style="14" customWidth="1"/>
    <col min="12" max="12" width="18.54296875" style="14" customWidth="1"/>
    <col min="13" max="13" width="17" style="14" bestFit="1" customWidth="1"/>
    <col min="14" max="14" width="15.81640625" style="14" bestFit="1" customWidth="1"/>
    <col min="15" max="15" width="10.26953125" style="14" customWidth="1"/>
    <col min="16" max="16" width="13" style="14" customWidth="1"/>
    <col min="17" max="17" width="8.7265625" style="14" customWidth="1"/>
    <col min="18" max="21" width="9.1796875" style="14" customWidth="1"/>
    <col min="22" max="38" width="0" style="14" hidden="1" customWidth="1"/>
    <col min="39" max="16384" width="9.1796875" style="14" hidden="1"/>
  </cols>
  <sheetData>
    <row r="1" spans="1:20" ht="15.5" x14ac:dyDescent="0.35">
      <c r="A1" s="247" t="s">
        <v>132</v>
      </c>
      <c r="B1" s="247"/>
      <c r="J1" s="16"/>
      <c r="L1" s="18"/>
      <c r="M1" s="18"/>
      <c r="N1" s="18"/>
      <c r="Q1" s="17"/>
    </row>
    <row r="2" spans="1:20" ht="13" x14ac:dyDescent="0.3">
      <c r="Q2" s="17"/>
    </row>
    <row r="3" spans="1:20" ht="30" customHeight="1" x14ac:dyDescent="0.35">
      <c r="A3" s="242" t="s">
        <v>133</v>
      </c>
      <c r="B3" s="243"/>
      <c r="C3" s="243"/>
      <c r="D3" s="243"/>
      <c r="E3" s="243"/>
      <c r="F3" s="243"/>
      <c r="G3" s="243"/>
      <c r="H3" s="243"/>
      <c r="I3" s="243"/>
      <c r="J3" s="14" t="s">
        <v>134</v>
      </c>
      <c r="K3" s="15">
        <v>2.1</v>
      </c>
      <c r="L3" s="19"/>
      <c r="Q3" s="17"/>
      <c r="T3" s="20" t="s">
        <v>122</v>
      </c>
    </row>
    <row r="4" spans="1:20" ht="13" x14ac:dyDescent="0.3">
      <c r="J4" s="14" t="s">
        <v>135</v>
      </c>
      <c r="K4" s="14" t="s">
        <v>39</v>
      </c>
      <c r="L4" s="21"/>
      <c r="M4" s="21"/>
      <c r="Q4" s="17"/>
    </row>
    <row r="5" spans="1:20" ht="13" x14ac:dyDescent="0.3">
      <c r="J5" s="14" t="s">
        <v>136</v>
      </c>
      <c r="K5" s="14" t="s">
        <v>137</v>
      </c>
      <c r="L5" s="21"/>
      <c r="M5" s="21"/>
      <c r="Q5" s="17"/>
    </row>
    <row r="6" spans="1:20" ht="13" x14ac:dyDescent="0.3">
      <c r="J6" s="14" t="s">
        <v>138</v>
      </c>
      <c r="K6" s="14" t="s">
        <v>139</v>
      </c>
      <c r="L6" s="21"/>
      <c r="M6" s="21"/>
      <c r="Q6" s="17"/>
    </row>
    <row r="7" spans="1:20" ht="24.75" customHeight="1" x14ac:dyDescent="0.3">
      <c r="J7" s="22" t="s">
        <v>140</v>
      </c>
      <c r="K7" s="22" t="s">
        <v>141</v>
      </c>
      <c r="L7" s="23" t="s">
        <v>142</v>
      </c>
      <c r="M7" s="23" t="s">
        <v>143</v>
      </c>
      <c r="Q7" s="17"/>
    </row>
    <row r="8" spans="1:20" ht="13" x14ac:dyDescent="0.3">
      <c r="J8" s="24">
        <v>43799</v>
      </c>
      <c r="K8" s="25">
        <v>1400</v>
      </c>
      <c r="L8" s="25">
        <v>130</v>
      </c>
      <c r="M8" s="25">
        <v>1190</v>
      </c>
      <c r="Q8" s="17"/>
    </row>
    <row r="9" spans="1:20" ht="13" x14ac:dyDescent="0.3">
      <c r="J9" s="27">
        <v>43806</v>
      </c>
      <c r="K9" s="25">
        <v>1410</v>
      </c>
      <c r="L9" s="25">
        <v>110</v>
      </c>
      <c r="M9" s="25">
        <v>1190</v>
      </c>
      <c r="Q9" s="17"/>
    </row>
    <row r="10" spans="1:20" ht="13" x14ac:dyDescent="0.3">
      <c r="J10" s="27">
        <v>43813</v>
      </c>
      <c r="K10" s="25">
        <v>2160</v>
      </c>
      <c r="L10" s="25">
        <v>210</v>
      </c>
      <c r="M10" s="25">
        <v>1190</v>
      </c>
      <c r="Q10" s="17"/>
    </row>
    <row r="11" spans="1:20" ht="13" x14ac:dyDescent="0.3">
      <c r="J11" s="27">
        <v>43820</v>
      </c>
      <c r="K11" s="25">
        <v>360</v>
      </c>
      <c r="L11" s="25">
        <v>40</v>
      </c>
      <c r="M11" s="25">
        <v>1190</v>
      </c>
      <c r="Q11" s="17"/>
    </row>
    <row r="12" spans="1:20" ht="13" x14ac:dyDescent="0.3">
      <c r="J12" s="27">
        <v>43827</v>
      </c>
      <c r="K12" s="25">
        <v>380</v>
      </c>
      <c r="L12" s="25">
        <v>70</v>
      </c>
      <c r="M12" s="25">
        <v>1190</v>
      </c>
      <c r="Q12" s="17"/>
    </row>
    <row r="13" spans="1:20" ht="13" x14ac:dyDescent="0.3">
      <c r="J13" s="24">
        <v>43834</v>
      </c>
      <c r="K13" s="25">
        <v>780</v>
      </c>
      <c r="L13" s="25">
        <v>130</v>
      </c>
      <c r="M13" s="25">
        <v>1190</v>
      </c>
      <c r="Q13" s="17"/>
    </row>
    <row r="14" spans="1:20" ht="13" x14ac:dyDescent="0.3">
      <c r="J14" s="27">
        <v>43841</v>
      </c>
      <c r="K14" s="25">
        <v>790</v>
      </c>
      <c r="L14" s="25">
        <v>120</v>
      </c>
      <c r="M14" s="25">
        <v>1190</v>
      </c>
      <c r="Q14" s="17"/>
    </row>
    <row r="15" spans="1:20" ht="13" x14ac:dyDescent="0.3">
      <c r="J15" s="27">
        <v>43848</v>
      </c>
      <c r="K15" s="25">
        <v>810</v>
      </c>
      <c r="L15" s="25">
        <v>90</v>
      </c>
      <c r="M15" s="25">
        <v>1190</v>
      </c>
      <c r="Q15" s="17"/>
    </row>
    <row r="16" spans="1:20" ht="13" x14ac:dyDescent="0.3">
      <c r="J16" s="27">
        <v>43855</v>
      </c>
      <c r="K16" s="25">
        <v>1000</v>
      </c>
      <c r="L16" s="25">
        <v>80</v>
      </c>
      <c r="M16" s="25">
        <v>1190</v>
      </c>
      <c r="Q16" s="17"/>
    </row>
    <row r="17" spans="2:17" ht="13" x14ac:dyDescent="0.3">
      <c r="J17" s="27">
        <v>43862</v>
      </c>
      <c r="K17" s="25">
        <v>1040</v>
      </c>
      <c r="L17" s="25">
        <v>160</v>
      </c>
      <c r="M17" s="25">
        <v>1190</v>
      </c>
      <c r="Q17" s="17"/>
    </row>
    <row r="18" spans="2:17" ht="13" x14ac:dyDescent="0.3">
      <c r="B18" s="28"/>
      <c r="J18" s="27">
        <v>43869</v>
      </c>
      <c r="K18" s="25">
        <v>920</v>
      </c>
      <c r="L18" s="25">
        <v>120</v>
      </c>
      <c r="M18" s="25">
        <v>1190</v>
      </c>
      <c r="Q18" s="17"/>
    </row>
    <row r="19" spans="2:17" ht="13" x14ac:dyDescent="0.3">
      <c r="J19" s="27">
        <v>43876</v>
      </c>
      <c r="K19" s="25">
        <v>980</v>
      </c>
      <c r="L19" s="25">
        <v>110</v>
      </c>
      <c r="M19" s="25">
        <v>1190</v>
      </c>
      <c r="Q19" s="17"/>
    </row>
    <row r="20" spans="2:17" ht="13" x14ac:dyDescent="0.3">
      <c r="J20" s="27">
        <v>43883</v>
      </c>
      <c r="K20" s="25">
        <v>990</v>
      </c>
      <c r="L20" s="25">
        <v>140</v>
      </c>
      <c r="M20" s="25">
        <v>1190</v>
      </c>
      <c r="Q20" s="17"/>
    </row>
    <row r="21" spans="2:17" ht="13" x14ac:dyDescent="0.3">
      <c r="J21" s="27">
        <v>43890</v>
      </c>
      <c r="K21" s="25">
        <v>1010</v>
      </c>
      <c r="L21" s="25">
        <v>120</v>
      </c>
      <c r="M21" s="25">
        <v>1190</v>
      </c>
      <c r="Q21" s="17"/>
    </row>
    <row r="22" spans="2:17" ht="13" x14ac:dyDescent="0.3">
      <c r="J22" s="27">
        <v>43897</v>
      </c>
      <c r="K22" s="25">
        <v>980</v>
      </c>
      <c r="L22" s="25">
        <v>150</v>
      </c>
      <c r="M22" s="25">
        <v>1190</v>
      </c>
      <c r="Q22" s="17"/>
    </row>
    <row r="23" spans="2:17" ht="13" x14ac:dyDescent="0.3">
      <c r="J23" s="27">
        <v>43904</v>
      </c>
      <c r="K23" s="25">
        <v>950</v>
      </c>
      <c r="L23" s="25">
        <v>140</v>
      </c>
      <c r="M23" s="25">
        <v>1190</v>
      </c>
      <c r="Q23" s="17"/>
    </row>
    <row r="24" spans="2:17" ht="13" x14ac:dyDescent="0.3">
      <c r="J24" s="27">
        <v>43911</v>
      </c>
      <c r="K24" s="25">
        <v>1050</v>
      </c>
      <c r="L24" s="25">
        <v>140</v>
      </c>
      <c r="M24" s="25">
        <v>1190</v>
      </c>
      <c r="Q24" s="17"/>
    </row>
    <row r="25" spans="2:17" ht="13" x14ac:dyDescent="0.3">
      <c r="J25" s="27">
        <v>43918</v>
      </c>
      <c r="K25" s="25">
        <v>920</v>
      </c>
      <c r="L25" s="25">
        <v>140</v>
      </c>
      <c r="M25" s="25">
        <v>1190</v>
      </c>
      <c r="Q25" s="17"/>
    </row>
    <row r="26" spans="2:17" ht="13" x14ac:dyDescent="0.3">
      <c r="J26" s="27">
        <v>43925</v>
      </c>
      <c r="K26" s="25">
        <v>470</v>
      </c>
      <c r="L26" s="25">
        <v>90</v>
      </c>
      <c r="M26" s="25">
        <v>1190</v>
      </c>
      <c r="Q26" s="17"/>
    </row>
    <row r="27" spans="2:17" ht="13" x14ac:dyDescent="0.3">
      <c r="J27" s="27">
        <v>43932</v>
      </c>
      <c r="K27" s="25">
        <v>360</v>
      </c>
      <c r="L27" s="25">
        <v>80</v>
      </c>
      <c r="M27" s="25">
        <v>1190</v>
      </c>
      <c r="Q27" s="17"/>
    </row>
    <row r="28" spans="2:17" ht="13" x14ac:dyDescent="0.3">
      <c r="J28" s="27">
        <v>43939</v>
      </c>
      <c r="K28" s="25">
        <v>410</v>
      </c>
      <c r="L28" s="25">
        <v>90</v>
      </c>
      <c r="M28" s="25">
        <v>1190</v>
      </c>
      <c r="Q28" s="17"/>
    </row>
    <row r="29" spans="2:17" ht="13" x14ac:dyDescent="0.3">
      <c r="J29" s="27">
        <v>43946</v>
      </c>
      <c r="K29" s="25">
        <v>460</v>
      </c>
      <c r="L29" s="25">
        <v>90</v>
      </c>
      <c r="M29" s="25">
        <v>1190</v>
      </c>
      <c r="Q29" s="17"/>
    </row>
    <row r="30" spans="2:17" ht="13" x14ac:dyDescent="0.3">
      <c r="J30" s="27">
        <v>43953</v>
      </c>
      <c r="K30" s="25">
        <v>380</v>
      </c>
      <c r="L30" s="25">
        <v>70</v>
      </c>
      <c r="M30" s="25">
        <v>1190</v>
      </c>
      <c r="Q30" s="17"/>
    </row>
    <row r="31" spans="2:17" ht="13" x14ac:dyDescent="0.3">
      <c r="J31" s="27">
        <v>43960</v>
      </c>
      <c r="K31" s="25">
        <v>370</v>
      </c>
      <c r="L31" s="25">
        <v>60</v>
      </c>
      <c r="M31" s="25">
        <v>1190</v>
      </c>
      <c r="Q31" s="17"/>
    </row>
    <row r="32" spans="2:17" ht="13" x14ac:dyDescent="0.3">
      <c r="J32" s="27">
        <v>43967</v>
      </c>
      <c r="K32" s="25">
        <v>440</v>
      </c>
      <c r="L32" s="25">
        <v>70</v>
      </c>
      <c r="M32" s="25">
        <v>1190</v>
      </c>
      <c r="Q32" s="17"/>
    </row>
    <row r="33" spans="1:20" ht="13" x14ac:dyDescent="0.3">
      <c r="J33" s="27">
        <v>43974</v>
      </c>
      <c r="K33" s="25">
        <v>460</v>
      </c>
      <c r="L33" s="25">
        <v>50</v>
      </c>
      <c r="M33" s="25">
        <v>1190</v>
      </c>
      <c r="Q33" s="17"/>
    </row>
    <row r="34" spans="1:20" ht="13" x14ac:dyDescent="0.3">
      <c r="J34" s="27">
        <v>43981</v>
      </c>
      <c r="K34" s="25">
        <v>520</v>
      </c>
      <c r="L34" s="25">
        <v>80</v>
      </c>
      <c r="M34" s="25">
        <v>1190</v>
      </c>
      <c r="Q34" s="17"/>
    </row>
    <row r="35" spans="1:20" ht="13" x14ac:dyDescent="0.3">
      <c r="J35" s="27">
        <v>43988</v>
      </c>
      <c r="K35" s="25">
        <v>530</v>
      </c>
      <c r="L35" s="25">
        <v>70</v>
      </c>
      <c r="M35" s="25">
        <v>1190</v>
      </c>
      <c r="Q35" s="17"/>
    </row>
    <row r="36" spans="1:20" ht="13" x14ac:dyDescent="0.3">
      <c r="J36" s="27">
        <v>43995</v>
      </c>
      <c r="K36" s="25">
        <v>510</v>
      </c>
      <c r="L36" s="25">
        <v>70</v>
      </c>
      <c r="M36" s="25">
        <v>1190</v>
      </c>
      <c r="Q36" s="17"/>
    </row>
    <row r="37" spans="1:20" ht="13" x14ac:dyDescent="0.3">
      <c r="J37" s="27">
        <v>44002</v>
      </c>
      <c r="K37" s="25">
        <v>630</v>
      </c>
      <c r="L37" s="25">
        <v>80</v>
      </c>
      <c r="M37" s="25">
        <v>1190</v>
      </c>
      <c r="Q37" s="17"/>
    </row>
    <row r="38" spans="1:20" ht="13" x14ac:dyDescent="0.3">
      <c r="J38" s="27">
        <v>44009</v>
      </c>
      <c r="K38" s="25">
        <v>730</v>
      </c>
      <c r="L38" s="25">
        <v>90</v>
      </c>
      <c r="M38" s="25">
        <v>1190</v>
      </c>
      <c r="Q38" s="17"/>
    </row>
    <row r="39" spans="1:20" ht="13" x14ac:dyDescent="0.3">
      <c r="J39" s="22" t="s">
        <v>144</v>
      </c>
      <c r="K39" s="25"/>
      <c r="L39" s="25"/>
      <c r="M39" s="25"/>
      <c r="P39" s="26"/>
      <c r="Q39" s="17"/>
    </row>
    <row r="40" spans="1:20" ht="13.15" customHeight="1" x14ac:dyDescent="0.3">
      <c r="P40" s="26"/>
      <c r="Q40" s="17"/>
    </row>
    <row r="41" spans="1:20" ht="30" customHeight="1" x14ac:dyDescent="0.35">
      <c r="A41" s="242" t="s">
        <v>145</v>
      </c>
      <c r="B41" s="243"/>
      <c r="C41" s="243"/>
      <c r="D41" s="243"/>
      <c r="E41" s="243"/>
      <c r="F41" s="243"/>
      <c r="G41" s="243"/>
      <c r="H41" s="243"/>
      <c r="I41" s="243"/>
      <c r="J41" s="14" t="s">
        <v>134</v>
      </c>
      <c r="K41" s="15">
        <v>2.5</v>
      </c>
      <c r="L41" s="19"/>
      <c r="Q41" s="17"/>
      <c r="T41" s="20" t="s">
        <v>122</v>
      </c>
    </row>
    <row r="42" spans="1:20" ht="13" x14ac:dyDescent="0.3">
      <c r="J42" s="14" t="s">
        <v>135</v>
      </c>
      <c r="K42" s="14" t="s">
        <v>47</v>
      </c>
      <c r="L42" s="21"/>
      <c r="M42" s="21"/>
      <c r="Q42" s="17"/>
    </row>
    <row r="43" spans="1:20" ht="13" x14ac:dyDescent="0.3">
      <c r="J43" s="14" t="s">
        <v>136</v>
      </c>
      <c r="K43" s="14" t="s">
        <v>146</v>
      </c>
      <c r="L43" s="21"/>
      <c r="M43" s="21"/>
      <c r="Q43" s="17"/>
    </row>
    <row r="44" spans="1:20" ht="13" x14ac:dyDescent="0.3">
      <c r="J44" s="14" t="s">
        <v>138</v>
      </c>
      <c r="K44" s="14" t="s">
        <v>147</v>
      </c>
      <c r="L44" s="21"/>
      <c r="M44" s="21"/>
      <c r="Q44" s="17"/>
    </row>
    <row r="45" spans="1:20" ht="25.5" x14ac:dyDescent="0.3">
      <c r="J45" s="22" t="s">
        <v>140</v>
      </c>
      <c r="K45" s="23" t="s">
        <v>148</v>
      </c>
      <c r="L45" s="23" t="s">
        <v>149</v>
      </c>
      <c r="M45" s="23" t="s">
        <v>150</v>
      </c>
      <c r="N45" s="23" t="s">
        <v>151</v>
      </c>
      <c r="O45" s="23" t="s">
        <v>152</v>
      </c>
      <c r="P45" s="23" t="s">
        <v>153</v>
      </c>
      <c r="Q45" s="17"/>
    </row>
    <row r="46" spans="1:20" ht="13" x14ac:dyDescent="0.3">
      <c r="J46" s="14" t="s">
        <v>154</v>
      </c>
      <c r="K46" s="25">
        <v>3890</v>
      </c>
      <c r="L46" s="25">
        <v>4020</v>
      </c>
      <c r="M46" s="25">
        <v>1740</v>
      </c>
      <c r="N46" s="25">
        <v>490</v>
      </c>
      <c r="O46" s="25">
        <v>530</v>
      </c>
      <c r="P46" s="25">
        <v>360</v>
      </c>
      <c r="Q46" s="17"/>
    </row>
    <row r="47" spans="1:20" ht="13" x14ac:dyDescent="0.3">
      <c r="J47" s="14" t="s">
        <v>155</v>
      </c>
      <c r="K47" s="25">
        <v>4350</v>
      </c>
      <c r="L47" s="25">
        <v>4560</v>
      </c>
      <c r="M47" s="25">
        <v>1910</v>
      </c>
      <c r="N47" s="25">
        <v>460</v>
      </c>
      <c r="O47" s="25">
        <v>530</v>
      </c>
      <c r="P47" s="25">
        <v>250</v>
      </c>
      <c r="Q47" s="17"/>
    </row>
    <row r="48" spans="1:20" ht="13" x14ac:dyDescent="0.3">
      <c r="J48" s="14" t="s">
        <v>156</v>
      </c>
      <c r="K48" s="25">
        <v>4980</v>
      </c>
      <c r="L48" s="25">
        <v>4660</v>
      </c>
      <c r="M48" s="25" t="s">
        <v>157</v>
      </c>
      <c r="N48" s="25">
        <v>480</v>
      </c>
      <c r="O48" s="25">
        <v>460</v>
      </c>
      <c r="P48" s="25" t="s">
        <v>157</v>
      </c>
      <c r="Q48" s="17"/>
    </row>
    <row r="49" spans="1:17" ht="13" x14ac:dyDescent="0.3">
      <c r="J49" s="14" t="s">
        <v>158</v>
      </c>
      <c r="K49" s="25">
        <v>4860</v>
      </c>
      <c r="L49" s="25">
        <v>5010</v>
      </c>
      <c r="M49" s="25" t="s">
        <v>157</v>
      </c>
      <c r="N49" s="25">
        <v>490</v>
      </c>
      <c r="O49" s="25">
        <v>590</v>
      </c>
      <c r="P49" s="25" t="s">
        <v>157</v>
      </c>
      <c r="Q49" s="17"/>
    </row>
    <row r="50" spans="1:17" ht="13" x14ac:dyDescent="0.3">
      <c r="J50" s="14" t="s">
        <v>159</v>
      </c>
      <c r="K50" s="25">
        <v>5460</v>
      </c>
      <c r="L50" s="25">
        <v>5260</v>
      </c>
      <c r="M50" s="25" t="s">
        <v>157</v>
      </c>
      <c r="N50" s="25">
        <v>530</v>
      </c>
      <c r="O50" s="25">
        <v>480</v>
      </c>
      <c r="P50" s="25" t="s">
        <v>157</v>
      </c>
      <c r="Q50" s="17"/>
    </row>
    <row r="51" spans="1:17" ht="13" x14ac:dyDescent="0.3">
      <c r="J51" s="14" t="s">
        <v>160</v>
      </c>
      <c r="K51" s="25">
        <v>4540</v>
      </c>
      <c r="L51" s="25">
        <v>4640</v>
      </c>
      <c r="M51" s="25" t="s">
        <v>157</v>
      </c>
      <c r="N51" s="25">
        <v>470</v>
      </c>
      <c r="O51" s="25">
        <v>500</v>
      </c>
      <c r="P51" s="25" t="s">
        <v>157</v>
      </c>
      <c r="Q51" s="17"/>
    </row>
    <row r="52" spans="1:17" ht="13" x14ac:dyDescent="0.3">
      <c r="J52" s="14" t="s">
        <v>161</v>
      </c>
      <c r="K52" s="25">
        <v>5050</v>
      </c>
      <c r="L52" s="25">
        <v>5060</v>
      </c>
      <c r="M52" s="25" t="s">
        <v>157</v>
      </c>
      <c r="N52" s="25">
        <v>600</v>
      </c>
      <c r="O52" s="25">
        <v>530</v>
      </c>
      <c r="P52" s="25" t="s">
        <v>157</v>
      </c>
      <c r="Q52" s="17"/>
    </row>
    <row r="53" spans="1:17" ht="13" x14ac:dyDescent="0.3">
      <c r="J53" s="14" t="s">
        <v>162</v>
      </c>
      <c r="K53" s="25">
        <v>5790</v>
      </c>
      <c r="L53" s="25">
        <v>5220</v>
      </c>
      <c r="M53" s="25" t="s">
        <v>157</v>
      </c>
      <c r="N53" s="25">
        <v>550</v>
      </c>
      <c r="O53" s="25">
        <v>470</v>
      </c>
      <c r="P53" s="25" t="s">
        <v>157</v>
      </c>
      <c r="Q53" s="17"/>
    </row>
    <row r="54" spans="1:17" ht="13" x14ac:dyDescent="0.3">
      <c r="J54" s="14" t="s">
        <v>163</v>
      </c>
      <c r="K54" s="25">
        <v>4930</v>
      </c>
      <c r="L54" s="25">
        <v>4890</v>
      </c>
      <c r="M54" s="25" t="s">
        <v>157</v>
      </c>
      <c r="N54" s="25">
        <v>530</v>
      </c>
      <c r="O54" s="25">
        <v>520</v>
      </c>
      <c r="P54" s="25" t="s">
        <v>157</v>
      </c>
      <c r="Q54" s="17"/>
    </row>
    <row r="55" spans="1:17" ht="13" x14ac:dyDescent="0.3">
      <c r="J55" s="14" t="s">
        <v>164</v>
      </c>
      <c r="K55" s="25">
        <v>3590</v>
      </c>
      <c r="L55" s="25">
        <v>3840</v>
      </c>
      <c r="M55" s="25" t="s">
        <v>157</v>
      </c>
      <c r="N55" s="25">
        <v>440</v>
      </c>
      <c r="O55" s="25">
        <v>530</v>
      </c>
      <c r="P55" s="25" t="s">
        <v>157</v>
      </c>
      <c r="Q55" s="17"/>
    </row>
    <row r="56" spans="1:17" ht="13" x14ac:dyDescent="0.3">
      <c r="B56" s="28"/>
      <c r="J56" s="14" t="s">
        <v>165</v>
      </c>
      <c r="K56" s="25">
        <v>3860</v>
      </c>
      <c r="L56" s="25">
        <v>3930</v>
      </c>
      <c r="M56" s="25" t="s">
        <v>157</v>
      </c>
      <c r="N56" s="25">
        <v>460</v>
      </c>
      <c r="O56" s="25">
        <v>430</v>
      </c>
      <c r="P56" s="25" t="s">
        <v>157</v>
      </c>
      <c r="Q56" s="17"/>
    </row>
    <row r="57" spans="1:17" ht="13" x14ac:dyDescent="0.3">
      <c r="J57" s="14" t="s">
        <v>166</v>
      </c>
      <c r="K57" s="25">
        <v>4410</v>
      </c>
      <c r="L57" s="25">
        <v>4080</v>
      </c>
      <c r="M57" s="25" t="s">
        <v>157</v>
      </c>
      <c r="N57" s="25">
        <v>660</v>
      </c>
      <c r="O57" s="25">
        <v>550</v>
      </c>
      <c r="P57" s="25" t="s">
        <v>157</v>
      </c>
      <c r="Q57" s="17"/>
    </row>
    <row r="58" spans="1:17" ht="13.15" customHeight="1" x14ac:dyDescent="0.3">
      <c r="J58" s="14" t="s">
        <v>167</v>
      </c>
      <c r="P58" s="26"/>
      <c r="Q58" s="17"/>
    </row>
    <row r="59" spans="1:17" ht="13.15" customHeight="1" x14ac:dyDescent="0.3">
      <c r="J59" s="14" t="s">
        <v>168</v>
      </c>
      <c r="K59" s="19"/>
      <c r="L59" s="19"/>
      <c r="M59" s="19"/>
      <c r="N59" s="19"/>
      <c r="P59" s="26"/>
      <c r="Q59" s="17"/>
    </row>
    <row r="60" spans="1:17" ht="43.5" customHeight="1" x14ac:dyDescent="0.3">
      <c r="K60" s="19"/>
      <c r="L60" s="19"/>
      <c r="M60" s="19"/>
      <c r="N60" s="19"/>
      <c r="P60" s="26"/>
      <c r="Q60" s="17"/>
    </row>
    <row r="61" spans="1:17" ht="30" customHeight="1" x14ac:dyDescent="0.35">
      <c r="A61" s="242" t="s">
        <v>169</v>
      </c>
      <c r="B61" s="243"/>
      <c r="C61" s="243"/>
      <c r="D61" s="243"/>
      <c r="E61" s="243"/>
      <c r="F61" s="243"/>
      <c r="G61" s="243"/>
      <c r="H61" s="243"/>
      <c r="I61" s="243"/>
      <c r="J61" s="14" t="s">
        <v>134</v>
      </c>
      <c r="K61" s="15">
        <v>2.6</v>
      </c>
      <c r="L61" s="19"/>
      <c r="Q61" s="17"/>
    </row>
    <row r="62" spans="1:17" ht="13" x14ac:dyDescent="0.3">
      <c r="J62" s="14" t="s">
        <v>135</v>
      </c>
      <c r="K62" s="14" t="s">
        <v>49</v>
      </c>
      <c r="L62" s="21"/>
      <c r="M62" s="21"/>
      <c r="Q62" s="17"/>
    </row>
    <row r="63" spans="1:17" ht="13" x14ac:dyDescent="0.3">
      <c r="J63" s="14" t="s">
        <v>136</v>
      </c>
      <c r="K63" s="14" t="s">
        <v>146</v>
      </c>
      <c r="L63" s="21"/>
      <c r="M63" s="21"/>
      <c r="Q63" s="17"/>
    </row>
    <row r="64" spans="1:17" x14ac:dyDescent="0.25">
      <c r="J64" s="14" t="s">
        <v>138</v>
      </c>
      <c r="K64" s="14" t="s">
        <v>170</v>
      </c>
      <c r="L64" s="21"/>
      <c r="M64" s="21"/>
    </row>
    <row r="65" spans="2:16" ht="38.25" customHeight="1" x14ac:dyDescent="0.25">
      <c r="J65" s="22" t="s">
        <v>140</v>
      </c>
      <c r="K65" s="23" t="s">
        <v>148</v>
      </c>
      <c r="L65" s="23" t="s">
        <v>149</v>
      </c>
      <c r="M65" s="23" t="s">
        <v>150</v>
      </c>
      <c r="N65" s="23" t="s">
        <v>151</v>
      </c>
      <c r="O65" s="23" t="s">
        <v>152</v>
      </c>
      <c r="P65" s="23" t="s">
        <v>153</v>
      </c>
    </row>
    <row r="66" spans="2:16" x14ac:dyDescent="0.25">
      <c r="J66" s="14" t="s">
        <v>154</v>
      </c>
      <c r="K66" s="29">
        <v>8.9</v>
      </c>
      <c r="L66" s="29">
        <v>10.4</v>
      </c>
      <c r="M66" s="29">
        <v>5</v>
      </c>
      <c r="N66" s="29">
        <v>6</v>
      </c>
      <c r="O66" s="29">
        <v>2.9</v>
      </c>
      <c r="P66" s="29">
        <v>5.2</v>
      </c>
    </row>
    <row r="67" spans="2:16" x14ac:dyDescent="0.25">
      <c r="J67" s="14" t="s">
        <v>155</v>
      </c>
      <c r="K67" s="29">
        <v>10</v>
      </c>
      <c r="L67" s="29">
        <v>12.1</v>
      </c>
      <c r="M67" s="29">
        <v>5.4</v>
      </c>
      <c r="N67" s="29">
        <v>3.6</v>
      </c>
      <c r="O67" s="29">
        <v>7.8</v>
      </c>
      <c r="P67" s="29">
        <v>1.2</v>
      </c>
    </row>
    <row r="68" spans="2:16" x14ac:dyDescent="0.25">
      <c r="J68" s="14" t="s">
        <v>156</v>
      </c>
      <c r="K68" s="29">
        <v>12.9</v>
      </c>
      <c r="L68" s="29">
        <v>13.1</v>
      </c>
      <c r="M68" s="29" t="s">
        <v>157</v>
      </c>
      <c r="N68" s="29">
        <v>5.8</v>
      </c>
      <c r="O68" s="29">
        <v>3.5</v>
      </c>
      <c r="P68" s="29" t="s">
        <v>157</v>
      </c>
    </row>
    <row r="69" spans="2:16" x14ac:dyDescent="0.25">
      <c r="J69" s="14" t="s">
        <v>158</v>
      </c>
      <c r="K69" s="29">
        <v>13.2</v>
      </c>
      <c r="L69" s="29">
        <v>14.4</v>
      </c>
      <c r="M69" s="29" t="s">
        <v>157</v>
      </c>
      <c r="N69" s="29">
        <v>8</v>
      </c>
      <c r="O69" s="29">
        <v>5</v>
      </c>
      <c r="P69" s="29" t="s">
        <v>157</v>
      </c>
    </row>
    <row r="70" spans="2:16" x14ac:dyDescent="0.25">
      <c r="J70" s="14" t="s">
        <v>159</v>
      </c>
      <c r="K70" s="29">
        <v>15.1</v>
      </c>
      <c r="L70" s="29">
        <v>17</v>
      </c>
      <c r="M70" s="29" t="s">
        <v>157</v>
      </c>
      <c r="N70" s="29">
        <v>3.8</v>
      </c>
      <c r="O70" s="29">
        <v>3.8</v>
      </c>
      <c r="P70" s="29" t="s">
        <v>157</v>
      </c>
    </row>
    <row r="71" spans="2:16" x14ac:dyDescent="0.25">
      <c r="J71" s="14" t="s">
        <v>160</v>
      </c>
      <c r="K71" s="29">
        <v>13.3</v>
      </c>
      <c r="L71" s="29">
        <v>13.5</v>
      </c>
      <c r="M71" s="29" t="s">
        <v>157</v>
      </c>
      <c r="N71" s="29">
        <v>5.9</v>
      </c>
      <c r="O71" s="29">
        <v>8.3000000000000007</v>
      </c>
      <c r="P71" s="29" t="s">
        <v>157</v>
      </c>
    </row>
    <row r="72" spans="2:16" x14ac:dyDescent="0.25">
      <c r="J72" s="14" t="s">
        <v>161</v>
      </c>
      <c r="K72" s="29">
        <v>14.4</v>
      </c>
      <c r="L72" s="29">
        <v>15.6</v>
      </c>
      <c r="M72" s="29" t="s">
        <v>157</v>
      </c>
      <c r="N72" s="29">
        <v>6.6</v>
      </c>
      <c r="O72" s="29">
        <v>4.4000000000000004</v>
      </c>
      <c r="P72" s="29" t="s">
        <v>157</v>
      </c>
    </row>
    <row r="73" spans="2:16" x14ac:dyDescent="0.25">
      <c r="J73" s="14" t="s">
        <v>162</v>
      </c>
      <c r="K73" s="29">
        <v>16.600000000000001</v>
      </c>
      <c r="L73" s="29">
        <v>16.7</v>
      </c>
      <c r="M73" s="29" t="s">
        <v>157</v>
      </c>
      <c r="N73" s="29">
        <v>5.6</v>
      </c>
      <c r="O73" s="29">
        <v>6.4</v>
      </c>
      <c r="P73" s="29" t="s">
        <v>157</v>
      </c>
    </row>
    <row r="74" spans="2:16" x14ac:dyDescent="0.25">
      <c r="J74" s="14" t="s">
        <v>163</v>
      </c>
      <c r="K74" s="29">
        <v>13.3</v>
      </c>
      <c r="L74" s="29">
        <v>14.8</v>
      </c>
      <c r="M74" s="29" t="s">
        <v>157</v>
      </c>
      <c r="N74" s="29">
        <v>7.5</v>
      </c>
      <c r="O74" s="29">
        <v>9.4</v>
      </c>
      <c r="P74" s="29" t="s">
        <v>157</v>
      </c>
    </row>
    <row r="75" spans="2:16" x14ac:dyDescent="0.25">
      <c r="J75" s="14" t="s">
        <v>164</v>
      </c>
      <c r="K75" s="29">
        <v>10.199999999999999</v>
      </c>
      <c r="L75" s="29">
        <v>12.7</v>
      </c>
      <c r="M75" s="29" t="s">
        <v>157</v>
      </c>
      <c r="N75" s="29">
        <v>6.9</v>
      </c>
      <c r="O75" s="29">
        <v>7.6</v>
      </c>
      <c r="P75" s="29" t="s">
        <v>157</v>
      </c>
    </row>
    <row r="76" spans="2:16" x14ac:dyDescent="0.25">
      <c r="B76" s="28"/>
      <c r="J76" s="14" t="s">
        <v>165</v>
      </c>
      <c r="K76" s="29">
        <v>9.8000000000000007</v>
      </c>
      <c r="L76" s="29">
        <v>12.6</v>
      </c>
      <c r="M76" s="29" t="s">
        <v>157</v>
      </c>
      <c r="N76" s="29">
        <v>5.4</v>
      </c>
      <c r="O76" s="29">
        <v>3.9</v>
      </c>
      <c r="P76" s="29" t="s">
        <v>157</v>
      </c>
    </row>
    <row r="77" spans="2:16" x14ac:dyDescent="0.25">
      <c r="J77" s="14" t="s">
        <v>166</v>
      </c>
      <c r="K77" s="29">
        <v>11.4</v>
      </c>
      <c r="L77" s="29">
        <v>12.9</v>
      </c>
      <c r="M77" s="29" t="s">
        <v>157</v>
      </c>
      <c r="N77" s="29">
        <v>8.1</v>
      </c>
      <c r="O77" s="29">
        <v>5.4</v>
      </c>
      <c r="P77" s="29" t="s">
        <v>157</v>
      </c>
    </row>
    <row r="78" spans="2:16" x14ac:dyDescent="0.25">
      <c r="J78" s="14" t="s">
        <v>167</v>
      </c>
      <c r="K78" s="30"/>
      <c r="L78" s="30"/>
      <c r="M78" s="30"/>
      <c r="N78" s="30"/>
    </row>
    <row r="79" spans="2:16" x14ac:dyDescent="0.25">
      <c r="J79" s="14" t="s">
        <v>168</v>
      </c>
      <c r="K79" s="30"/>
      <c r="L79" s="30"/>
      <c r="M79" s="30"/>
      <c r="N79" s="30"/>
    </row>
    <row r="80" spans="2:16" x14ac:dyDescent="0.25">
      <c r="J80" s="22" t="s">
        <v>171</v>
      </c>
      <c r="K80" s="30"/>
      <c r="L80" s="30"/>
      <c r="M80" s="30"/>
      <c r="N80" s="30"/>
    </row>
    <row r="81" spans="1:14" ht="53.25" customHeight="1" x14ac:dyDescent="0.25">
      <c r="K81" s="30"/>
      <c r="L81" s="30"/>
      <c r="M81" s="30"/>
      <c r="N81" s="30"/>
    </row>
    <row r="82" spans="1:14" ht="15.5" x14ac:dyDescent="0.35">
      <c r="A82" s="242" t="s">
        <v>172</v>
      </c>
      <c r="B82" s="243"/>
      <c r="C82" s="243"/>
      <c r="D82" s="243"/>
      <c r="E82" s="243"/>
      <c r="F82" s="243"/>
      <c r="G82" s="243"/>
      <c r="H82" s="243"/>
      <c r="I82" s="243"/>
      <c r="J82" s="14" t="s">
        <v>134</v>
      </c>
      <c r="K82" s="15">
        <v>2.7</v>
      </c>
    </row>
    <row r="83" spans="1:14" x14ac:dyDescent="0.25">
      <c r="J83" s="22" t="s">
        <v>135</v>
      </c>
      <c r="K83" s="22" t="s">
        <v>173</v>
      </c>
    </row>
    <row r="84" spans="1:14" x14ac:dyDescent="0.25">
      <c r="J84" s="22" t="s">
        <v>136</v>
      </c>
      <c r="K84" s="22" t="s">
        <v>174</v>
      </c>
    </row>
    <row r="85" spans="1:14" x14ac:dyDescent="0.25">
      <c r="J85" s="22" t="s">
        <v>138</v>
      </c>
      <c r="K85" s="22" t="s">
        <v>175</v>
      </c>
    </row>
    <row r="86" spans="1:14" x14ac:dyDescent="0.25">
      <c r="J86" s="22" t="s">
        <v>140</v>
      </c>
      <c r="K86" s="22" t="s">
        <v>141</v>
      </c>
      <c r="L86" s="22" t="s">
        <v>142</v>
      </c>
    </row>
    <row r="87" spans="1:14" ht="37.5" x14ac:dyDescent="0.25">
      <c r="J87" s="23" t="s">
        <v>176</v>
      </c>
      <c r="K87" s="31">
        <v>0.94</v>
      </c>
      <c r="L87" s="31">
        <v>0.65600000000000003</v>
      </c>
    </row>
    <row r="88" spans="1:14" x14ac:dyDescent="0.25">
      <c r="J88" s="23" t="s">
        <v>177</v>
      </c>
      <c r="K88" s="31">
        <v>1.7999999999999999E-2</v>
      </c>
      <c r="L88" s="31">
        <v>0.31</v>
      </c>
    </row>
    <row r="89" spans="1:14" x14ac:dyDescent="0.25">
      <c r="J89" s="23" t="s">
        <v>178</v>
      </c>
      <c r="K89" s="31">
        <v>4.2000000000000003E-2</v>
      </c>
      <c r="L89" s="31">
        <v>3.4000000000000002E-2</v>
      </c>
    </row>
    <row r="90" spans="1:14" x14ac:dyDescent="0.25">
      <c r="J90" s="22" t="s">
        <v>179</v>
      </c>
      <c r="K90" s="31">
        <v>1</v>
      </c>
      <c r="L90" s="31">
        <v>1</v>
      </c>
    </row>
    <row r="91" spans="1:14" x14ac:dyDescent="0.25">
      <c r="J91" s="22" t="s">
        <v>180</v>
      </c>
    </row>
    <row r="92" spans="1:14" x14ac:dyDescent="0.25">
      <c r="J92" s="14" t="s">
        <v>181</v>
      </c>
    </row>
    <row r="94" spans="1:14" ht="42" customHeight="1" x14ac:dyDescent="0.25"/>
    <row r="95" spans="1:14" ht="42" customHeight="1" x14ac:dyDescent="0.35">
      <c r="A95" s="242" t="s">
        <v>182</v>
      </c>
      <c r="B95" s="243"/>
      <c r="C95" s="243"/>
      <c r="D95" s="243"/>
      <c r="E95" s="243"/>
      <c r="F95" s="243"/>
      <c r="G95" s="243"/>
      <c r="H95" s="243"/>
      <c r="I95" s="243"/>
      <c r="J95" s="14" t="s">
        <v>134</v>
      </c>
      <c r="K95" s="15">
        <v>2.8</v>
      </c>
      <c r="L95" s="19"/>
    </row>
    <row r="96" spans="1:14" ht="42" customHeight="1" x14ac:dyDescent="0.25">
      <c r="J96" s="14" t="s">
        <v>135</v>
      </c>
      <c r="K96" s="14" t="s">
        <v>53</v>
      </c>
      <c r="L96" s="21"/>
      <c r="M96" s="21"/>
    </row>
    <row r="97" spans="2:13" x14ac:dyDescent="0.25">
      <c r="J97" s="14" t="s">
        <v>136</v>
      </c>
      <c r="K97" s="14" t="s">
        <v>183</v>
      </c>
      <c r="L97" s="21"/>
      <c r="M97" s="21"/>
    </row>
    <row r="98" spans="2:13" x14ac:dyDescent="0.25">
      <c r="J98" s="14" t="s">
        <v>138</v>
      </c>
      <c r="K98" s="14" t="s">
        <v>147</v>
      </c>
      <c r="L98" s="21"/>
      <c r="M98" s="21"/>
    </row>
    <row r="99" spans="2:13" x14ac:dyDescent="0.25">
      <c r="J99" s="14" t="s">
        <v>140</v>
      </c>
      <c r="K99" s="14" t="s">
        <v>184</v>
      </c>
      <c r="L99" s="14" t="s">
        <v>185</v>
      </c>
      <c r="M99" s="23"/>
    </row>
    <row r="100" spans="2:13" x14ac:dyDescent="0.25">
      <c r="J100" s="14" t="s">
        <v>186</v>
      </c>
      <c r="K100" s="25">
        <v>4380</v>
      </c>
      <c r="L100" s="25">
        <v>3030</v>
      </c>
      <c r="M100" s="25"/>
    </row>
    <row r="101" spans="2:13" x14ac:dyDescent="0.25">
      <c r="J101" s="14" t="s">
        <v>187</v>
      </c>
      <c r="K101" s="25">
        <v>4810</v>
      </c>
      <c r="L101" s="25">
        <v>4860</v>
      </c>
      <c r="M101" s="25"/>
    </row>
    <row r="102" spans="2:13" x14ac:dyDescent="0.25">
      <c r="J102" s="14" t="s">
        <v>188</v>
      </c>
      <c r="K102" s="25">
        <v>5460</v>
      </c>
      <c r="L102" s="25">
        <v>4900</v>
      </c>
      <c r="M102" s="25"/>
    </row>
    <row r="103" spans="2:13" x14ac:dyDescent="0.25">
      <c r="J103" s="14" t="s">
        <v>189</v>
      </c>
      <c r="K103" s="25">
        <v>5340</v>
      </c>
      <c r="L103" s="25">
        <v>5650</v>
      </c>
      <c r="M103" s="25"/>
    </row>
    <row r="104" spans="2:13" x14ac:dyDescent="0.25">
      <c r="J104" s="14" t="s">
        <v>190</v>
      </c>
      <c r="K104" s="25">
        <v>5990</v>
      </c>
      <c r="L104" s="25">
        <v>5720</v>
      </c>
      <c r="M104" s="25"/>
    </row>
    <row r="105" spans="2:13" x14ac:dyDescent="0.25">
      <c r="J105" s="14" t="s">
        <v>191</v>
      </c>
      <c r="K105" s="25">
        <v>5010</v>
      </c>
      <c r="L105" s="25">
        <v>5140</v>
      </c>
      <c r="M105" s="25"/>
    </row>
    <row r="106" spans="2:13" x14ac:dyDescent="0.25">
      <c r="J106" s="14" t="s">
        <v>192</v>
      </c>
      <c r="K106" s="25">
        <v>5650</v>
      </c>
      <c r="L106" s="25">
        <v>5790</v>
      </c>
      <c r="M106" s="25"/>
    </row>
    <row r="107" spans="2:13" x14ac:dyDescent="0.25">
      <c r="J107" s="14" t="s">
        <v>193</v>
      </c>
      <c r="K107" s="25">
        <v>6340</v>
      </c>
      <c r="L107" s="25">
        <v>6060</v>
      </c>
      <c r="M107" s="25"/>
    </row>
    <row r="108" spans="2:13" x14ac:dyDescent="0.25">
      <c r="J108" s="14" t="s">
        <v>194</v>
      </c>
      <c r="K108" s="25">
        <v>5460</v>
      </c>
      <c r="L108" s="25">
        <v>5690</v>
      </c>
      <c r="M108" s="25"/>
    </row>
    <row r="109" spans="2:13" x14ac:dyDescent="0.25">
      <c r="J109" s="14" t="s">
        <v>195</v>
      </c>
      <c r="K109" s="25">
        <v>4030</v>
      </c>
      <c r="L109" s="25">
        <v>4580</v>
      </c>
      <c r="M109" s="25"/>
    </row>
    <row r="110" spans="2:13" x14ac:dyDescent="0.25">
      <c r="B110" s="28"/>
      <c r="J110" s="14" t="s">
        <v>196</v>
      </c>
      <c r="K110" s="25">
        <v>4320</v>
      </c>
      <c r="L110" s="25">
        <v>4350</v>
      </c>
      <c r="M110" s="25"/>
    </row>
    <row r="111" spans="2:13" x14ac:dyDescent="0.25">
      <c r="J111" s="14" t="s">
        <v>197</v>
      </c>
      <c r="K111" s="25">
        <v>5070</v>
      </c>
      <c r="L111" s="25">
        <v>4650</v>
      </c>
      <c r="M111" s="25"/>
    </row>
    <row r="112" spans="2:13" x14ac:dyDescent="0.25">
      <c r="J112" s="14" t="s">
        <v>198</v>
      </c>
      <c r="K112" s="25">
        <v>4550</v>
      </c>
      <c r="L112" s="25">
        <v>4940</v>
      </c>
      <c r="M112" s="25"/>
    </row>
    <row r="113" spans="1:13" x14ac:dyDescent="0.25">
      <c r="J113" s="14" t="s">
        <v>199</v>
      </c>
      <c r="K113" s="25">
        <v>5090</v>
      </c>
      <c r="L113" s="25">
        <v>4730</v>
      </c>
      <c r="M113" s="25"/>
    </row>
    <row r="114" spans="1:13" x14ac:dyDescent="0.25">
      <c r="J114" s="14" t="s">
        <v>200</v>
      </c>
      <c r="K114" s="25">
        <v>5120</v>
      </c>
      <c r="L114" s="25">
        <v>4920</v>
      </c>
      <c r="M114" s="25"/>
    </row>
    <row r="115" spans="1:13" x14ac:dyDescent="0.25">
      <c r="J115" s="14" t="s">
        <v>201</v>
      </c>
      <c r="K115" s="25">
        <v>5600</v>
      </c>
      <c r="L115" s="25">
        <v>6040</v>
      </c>
      <c r="M115" s="25"/>
    </row>
    <row r="116" spans="1:13" x14ac:dyDescent="0.25">
      <c r="J116" s="14" t="s">
        <v>202</v>
      </c>
      <c r="K116" s="25">
        <v>5740</v>
      </c>
      <c r="L116" s="25">
        <v>5350</v>
      </c>
      <c r="M116" s="25"/>
    </row>
    <row r="117" spans="1:13" x14ac:dyDescent="0.25">
      <c r="J117" s="14" t="s">
        <v>203</v>
      </c>
      <c r="K117" s="25">
        <v>5140</v>
      </c>
      <c r="L117" s="25">
        <v>5310</v>
      </c>
      <c r="M117" s="25"/>
    </row>
    <row r="118" spans="1:13" x14ac:dyDescent="0.25">
      <c r="J118" s="14" t="s">
        <v>204</v>
      </c>
      <c r="K118" s="25">
        <v>5590</v>
      </c>
      <c r="L118" s="25">
        <v>5820</v>
      </c>
      <c r="M118" s="25"/>
    </row>
    <row r="119" spans="1:13" x14ac:dyDescent="0.25">
      <c r="J119" s="14" t="s">
        <v>205</v>
      </c>
      <c r="K119" s="25">
        <v>5690</v>
      </c>
      <c r="L119" s="25">
        <v>5360</v>
      </c>
      <c r="M119" s="25"/>
    </row>
    <row r="120" spans="1:13" x14ac:dyDescent="0.25">
      <c r="J120" s="14" t="s">
        <v>206</v>
      </c>
      <c r="K120" s="25">
        <v>5410</v>
      </c>
      <c r="L120" s="25">
        <v>5900</v>
      </c>
      <c r="M120" s="25"/>
    </row>
    <row r="121" spans="1:13" x14ac:dyDescent="0.25">
      <c r="J121" s="14" t="s">
        <v>207</v>
      </c>
      <c r="K121" s="25">
        <v>4370</v>
      </c>
      <c r="L121" s="25">
        <v>4150</v>
      </c>
      <c r="M121" s="25"/>
    </row>
    <row r="122" spans="1:13" x14ac:dyDescent="0.25">
      <c r="J122" s="14" t="s">
        <v>208</v>
      </c>
      <c r="K122" s="25">
        <v>4360</v>
      </c>
      <c r="L122" s="25">
        <v>4470</v>
      </c>
      <c r="M122" s="25"/>
    </row>
    <row r="123" spans="1:13" x14ac:dyDescent="0.25">
      <c r="J123" s="14" t="s">
        <v>209</v>
      </c>
      <c r="K123" s="25">
        <v>4630</v>
      </c>
      <c r="L123" s="25">
        <v>5060</v>
      </c>
      <c r="M123" s="25"/>
    </row>
    <row r="124" spans="1:13" x14ac:dyDescent="0.25">
      <c r="J124" s="14" t="s">
        <v>210</v>
      </c>
      <c r="K124" s="25">
        <v>2100</v>
      </c>
      <c r="L124" s="25">
        <v>2410</v>
      </c>
      <c r="M124" s="25"/>
    </row>
    <row r="125" spans="1:13" x14ac:dyDescent="0.25">
      <c r="J125" s="14" t="s">
        <v>211</v>
      </c>
      <c r="K125" s="25">
        <v>2160</v>
      </c>
      <c r="L125" s="25">
        <v>2050</v>
      </c>
    </row>
    <row r="126" spans="1:13" x14ac:dyDescent="0.25">
      <c r="K126" s="25"/>
      <c r="L126" s="25"/>
    </row>
    <row r="127" spans="1:13" ht="45" customHeight="1" x14ac:dyDescent="0.35">
      <c r="A127" s="242" t="s">
        <v>212</v>
      </c>
      <c r="B127" s="243"/>
      <c r="C127" s="243"/>
      <c r="D127" s="243"/>
      <c r="E127" s="243"/>
      <c r="F127" s="243"/>
      <c r="G127" s="243"/>
      <c r="H127" s="243"/>
      <c r="I127" s="243"/>
      <c r="J127" s="14" t="s">
        <v>134</v>
      </c>
      <c r="K127" s="15">
        <v>2.9</v>
      </c>
    </row>
    <row r="128" spans="1:13" x14ac:dyDescent="0.25">
      <c r="J128" s="14" t="s">
        <v>135</v>
      </c>
      <c r="K128" s="14" t="s">
        <v>55</v>
      </c>
    </row>
    <row r="129" spans="1:14" x14ac:dyDescent="0.25">
      <c r="J129" s="14" t="s">
        <v>136</v>
      </c>
      <c r="K129" s="14" t="s">
        <v>213</v>
      </c>
    </row>
    <row r="130" spans="1:14" x14ac:dyDescent="0.25">
      <c r="J130" s="14" t="s">
        <v>138</v>
      </c>
      <c r="K130" s="14" t="s">
        <v>175</v>
      </c>
    </row>
    <row r="131" spans="1:14" x14ac:dyDescent="0.25">
      <c r="J131" s="14" t="s">
        <v>140</v>
      </c>
      <c r="K131" s="14" t="s">
        <v>184</v>
      </c>
      <c r="L131" s="14" t="s">
        <v>185</v>
      </c>
    </row>
    <row r="132" spans="1:14" x14ac:dyDescent="0.25">
      <c r="J132" s="14" t="s">
        <v>214</v>
      </c>
      <c r="K132" s="31">
        <v>0.129</v>
      </c>
      <c r="L132" s="31">
        <v>0.20399999999999999</v>
      </c>
    </row>
    <row r="133" spans="1:14" x14ac:dyDescent="0.25">
      <c r="J133" s="14" t="s">
        <v>215</v>
      </c>
      <c r="K133" s="31">
        <v>0.10299999999999999</v>
      </c>
      <c r="L133" s="31">
        <v>0.191</v>
      </c>
    </row>
    <row r="134" spans="1:14" x14ac:dyDescent="0.25">
      <c r="J134" s="14" t="s">
        <v>216</v>
      </c>
      <c r="K134" s="31">
        <v>0.125</v>
      </c>
      <c r="L134" s="31">
        <v>0.16600000000000001</v>
      </c>
    </row>
    <row r="135" spans="1:14" x14ac:dyDescent="0.25">
      <c r="J135" s="14" t="s">
        <v>217</v>
      </c>
      <c r="K135" s="31">
        <v>0.157</v>
      </c>
      <c r="L135" s="31">
        <v>0.17</v>
      </c>
    </row>
    <row r="136" spans="1:14" x14ac:dyDescent="0.25">
      <c r="J136" s="14" t="s">
        <v>218</v>
      </c>
      <c r="K136" s="31">
        <v>0.48399999999999999</v>
      </c>
      <c r="L136" s="31">
        <v>0.26</v>
      </c>
    </row>
    <row r="137" spans="1:14" x14ac:dyDescent="0.25">
      <c r="J137" s="14" t="s">
        <v>219</v>
      </c>
      <c r="K137" s="31">
        <v>1E-3</v>
      </c>
      <c r="L137" s="31">
        <v>5.0000000000000001E-3</v>
      </c>
    </row>
    <row r="138" spans="1:14" x14ac:dyDescent="0.25">
      <c r="J138" s="14" t="s">
        <v>220</v>
      </c>
      <c r="K138" s="31">
        <v>1E-3</v>
      </c>
      <c r="L138" s="31">
        <v>5.0000000000000001E-3</v>
      </c>
    </row>
    <row r="139" spans="1:14" ht="76.5" customHeight="1" x14ac:dyDescent="0.25"/>
    <row r="140" spans="1:14" ht="30" customHeight="1" x14ac:dyDescent="0.35">
      <c r="A140" s="242" t="s">
        <v>221</v>
      </c>
      <c r="B140" s="243"/>
      <c r="C140" s="243"/>
      <c r="D140" s="243"/>
      <c r="E140" s="243"/>
      <c r="F140" s="243"/>
      <c r="G140" s="243"/>
      <c r="H140" s="243"/>
      <c r="I140" s="243"/>
      <c r="J140" s="14" t="s">
        <v>134</v>
      </c>
      <c r="K140" s="15">
        <v>3.1</v>
      </c>
    </row>
    <row r="141" spans="1:14" x14ac:dyDescent="0.25">
      <c r="J141" s="14" t="s">
        <v>135</v>
      </c>
      <c r="K141" s="15" t="s">
        <v>59</v>
      </c>
    </row>
    <row r="142" spans="1:14" x14ac:dyDescent="0.25">
      <c r="J142" s="14" t="s">
        <v>136</v>
      </c>
      <c r="K142" s="22" t="s">
        <v>222</v>
      </c>
    </row>
    <row r="143" spans="1:14" x14ac:dyDescent="0.25">
      <c r="J143" s="14" t="s">
        <v>138</v>
      </c>
      <c r="K143" s="22" t="s">
        <v>147</v>
      </c>
    </row>
    <row r="144" spans="1:14" x14ac:dyDescent="0.25">
      <c r="J144" s="14" t="s">
        <v>140</v>
      </c>
      <c r="K144" s="22" t="s">
        <v>223</v>
      </c>
      <c r="L144" s="22" t="s">
        <v>128</v>
      </c>
      <c r="M144" s="22" t="s">
        <v>129</v>
      </c>
      <c r="N144" s="22" t="s">
        <v>224</v>
      </c>
    </row>
    <row r="145" spans="1:14" x14ac:dyDescent="0.25">
      <c r="J145" s="1" t="s">
        <v>225</v>
      </c>
      <c r="K145" s="32">
        <v>8740</v>
      </c>
      <c r="L145" s="32">
        <v>2370</v>
      </c>
      <c r="M145" s="32">
        <v>1670</v>
      </c>
      <c r="N145" s="32">
        <v>450</v>
      </c>
    </row>
    <row r="146" spans="1:14" x14ac:dyDescent="0.25">
      <c r="J146" s="1" t="s">
        <v>226</v>
      </c>
      <c r="K146" s="32">
        <v>9210</v>
      </c>
      <c r="L146" s="32">
        <v>2800</v>
      </c>
      <c r="M146" s="32">
        <v>2170</v>
      </c>
      <c r="N146" s="32">
        <v>680</v>
      </c>
    </row>
    <row r="147" spans="1:14" x14ac:dyDescent="0.25">
      <c r="J147" s="1" t="s">
        <v>227</v>
      </c>
      <c r="K147" s="32">
        <v>9850</v>
      </c>
      <c r="L147" s="32">
        <v>2960</v>
      </c>
      <c r="M147" s="32">
        <v>2280</v>
      </c>
      <c r="N147" s="32">
        <v>680</v>
      </c>
    </row>
    <row r="148" spans="1:14" x14ac:dyDescent="0.25">
      <c r="J148" s="1" t="s">
        <v>228</v>
      </c>
      <c r="K148" s="32">
        <v>7780</v>
      </c>
      <c r="L148" s="32">
        <v>2050</v>
      </c>
      <c r="M148" s="32">
        <v>1570</v>
      </c>
      <c r="N148" s="32">
        <v>460</v>
      </c>
    </row>
    <row r="149" spans="1:14" x14ac:dyDescent="0.25">
      <c r="J149" s="1" t="s">
        <v>229</v>
      </c>
      <c r="K149" s="32">
        <v>8350</v>
      </c>
      <c r="L149" s="32">
        <v>2440</v>
      </c>
      <c r="M149" s="32">
        <v>1950</v>
      </c>
      <c r="N149" s="32">
        <v>500</v>
      </c>
    </row>
    <row r="150" spans="1:14" x14ac:dyDescent="0.25">
      <c r="J150" s="1" t="s">
        <v>230</v>
      </c>
      <c r="K150" s="32">
        <v>9160</v>
      </c>
      <c r="L150" s="32">
        <v>2900</v>
      </c>
      <c r="M150" s="32">
        <v>2190</v>
      </c>
      <c r="N150" s="32">
        <v>680</v>
      </c>
    </row>
    <row r="151" spans="1:14" x14ac:dyDescent="0.25">
      <c r="J151" s="1" t="s">
        <v>231</v>
      </c>
      <c r="K151" s="32">
        <v>9070</v>
      </c>
      <c r="L151" s="32">
        <v>2980</v>
      </c>
      <c r="M151" s="32">
        <v>2430</v>
      </c>
      <c r="N151" s="32">
        <v>700</v>
      </c>
    </row>
    <row r="152" spans="1:14" x14ac:dyDescent="0.25">
      <c r="J152" s="1" t="s">
        <v>232</v>
      </c>
      <c r="K152" s="32">
        <v>7390</v>
      </c>
      <c r="L152" s="32">
        <v>2170</v>
      </c>
      <c r="M152" s="32">
        <v>1710</v>
      </c>
      <c r="N152" s="32">
        <v>580</v>
      </c>
    </row>
    <row r="153" spans="1:14" x14ac:dyDescent="0.25">
      <c r="J153" s="14" t="s">
        <v>181</v>
      </c>
    </row>
    <row r="154" spans="1:14" ht="51.75" customHeight="1" x14ac:dyDescent="0.25"/>
    <row r="155" spans="1:14" ht="30" customHeight="1" x14ac:dyDescent="0.35">
      <c r="A155" s="242" t="s">
        <v>233</v>
      </c>
      <c r="B155" s="243"/>
      <c r="C155" s="243"/>
      <c r="D155" s="243"/>
      <c r="E155" s="243"/>
      <c r="F155" s="243"/>
      <c r="G155" s="243"/>
      <c r="H155" s="243"/>
      <c r="I155" s="243"/>
      <c r="J155" s="14" t="s">
        <v>134</v>
      </c>
      <c r="K155" s="15">
        <v>3.2</v>
      </c>
    </row>
    <row r="156" spans="1:14" x14ac:dyDescent="0.25">
      <c r="J156" s="14" t="s">
        <v>135</v>
      </c>
      <c r="K156" s="15" t="s">
        <v>61</v>
      </c>
    </row>
    <row r="157" spans="1:14" x14ac:dyDescent="0.25">
      <c r="J157" s="14" t="s">
        <v>136</v>
      </c>
      <c r="K157" s="22" t="s">
        <v>222</v>
      </c>
    </row>
    <row r="158" spans="1:14" x14ac:dyDescent="0.25">
      <c r="J158" s="14" t="s">
        <v>138</v>
      </c>
      <c r="K158" s="22" t="s">
        <v>170</v>
      </c>
    </row>
    <row r="159" spans="1:14" x14ac:dyDescent="0.25">
      <c r="J159" s="14" t="s">
        <v>140</v>
      </c>
      <c r="K159" s="22" t="s">
        <v>223</v>
      </c>
      <c r="L159" s="22" t="s">
        <v>128</v>
      </c>
      <c r="M159" s="22" t="s">
        <v>129</v>
      </c>
      <c r="N159" s="22" t="s">
        <v>224</v>
      </c>
    </row>
    <row r="160" spans="1:14" x14ac:dyDescent="0.25">
      <c r="J160" s="1" t="s">
        <v>234</v>
      </c>
      <c r="K160" s="33">
        <v>7.1</v>
      </c>
      <c r="L160" s="33">
        <v>4.9000000000000004</v>
      </c>
      <c r="M160" s="33">
        <v>10.9</v>
      </c>
      <c r="N160" s="33">
        <v>8.9</v>
      </c>
    </row>
    <row r="161" spans="1:14" x14ac:dyDescent="0.25">
      <c r="J161" s="1" t="s">
        <v>235</v>
      </c>
      <c r="K161" s="33">
        <v>7</v>
      </c>
      <c r="L161" s="33">
        <v>6</v>
      </c>
      <c r="M161" s="33">
        <v>14.5</v>
      </c>
      <c r="N161" s="33">
        <v>14.2</v>
      </c>
    </row>
    <row r="162" spans="1:14" x14ac:dyDescent="0.25">
      <c r="J162" s="1" t="s">
        <v>236</v>
      </c>
      <c r="K162" s="33">
        <v>7.5</v>
      </c>
      <c r="L162" s="33">
        <v>6.1</v>
      </c>
      <c r="M162" s="33">
        <v>15.4</v>
      </c>
      <c r="N162" s="33">
        <v>15.4</v>
      </c>
    </row>
    <row r="163" spans="1:14" x14ac:dyDescent="0.25">
      <c r="J163" s="1" t="s">
        <v>237</v>
      </c>
      <c r="K163" s="33">
        <v>6.4</v>
      </c>
      <c r="L163" s="33">
        <v>4.5999999999999996</v>
      </c>
      <c r="M163" s="33">
        <v>10.8</v>
      </c>
      <c r="N163" s="33">
        <v>9.8000000000000007</v>
      </c>
    </row>
    <row r="164" spans="1:14" x14ac:dyDescent="0.25">
      <c r="J164" s="1" t="s">
        <v>238</v>
      </c>
      <c r="K164" s="33">
        <v>6.8</v>
      </c>
      <c r="L164" s="33">
        <v>5.3</v>
      </c>
      <c r="M164" s="33">
        <v>13</v>
      </c>
      <c r="N164" s="33">
        <v>10.6</v>
      </c>
    </row>
    <row r="165" spans="1:14" x14ac:dyDescent="0.25">
      <c r="J165" s="1" t="s">
        <v>239</v>
      </c>
      <c r="K165" s="33">
        <v>7.6</v>
      </c>
      <c r="L165" s="33">
        <v>6.6</v>
      </c>
      <c r="M165" s="33">
        <v>15</v>
      </c>
      <c r="N165" s="33">
        <v>15.8</v>
      </c>
    </row>
    <row r="166" spans="1:14" x14ac:dyDescent="0.25">
      <c r="J166" s="1" t="s">
        <v>240</v>
      </c>
      <c r="K166" s="33">
        <v>7.5</v>
      </c>
      <c r="L166" s="33">
        <v>6.8</v>
      </c>
      <c r="M166" s="33">
        <v>16.8</v>
      </c>
      <c r="N166" s="33">
        <v>16.100000000000001</v>
      </c>
    </row>
    <row r="167" spans="1:14" x14ac:dyDescent="0.25">
      <c r="J167" s="1" t="s">
        <v>232</v>
      </c>
      <c r="K167" s="33">
        <v>6.7</v>
      </c>
      <c r="L167" s="33">
        <v>5.3</v>
      </c>
      <c r="M167" s="33">
        <v>12.2</v>
      </c>
      <c r="N167" s="33">
        <v>14</v>
      </c>
    </row>
    <row r="168" spans="1:14" x14ac:dyDescent="0.25">
      <c r="J168" s="14" t="s">
        <v>181</v>
      </c>
    </row>
    <row r="169" spans="1:14" ht="44.25" customHeight="1" x14ac:dyDescent="0.25"/>
    <row r="170" spans="1:14" ht="30" customHeight="1" x14ac:dyDescent="0.35">
      <c r="A170" s="242" t="s">
        <v>241</v>
      </c>
      <c r="B170" s="243"/>
      <c r="C170" s="243"/>
      <c r="D170" s="243"/>
      <c r="E170" s="243"/>
      <c r="F170" s="243"/>
      <c r="G170" s="243"/>
      <c r="H170" s="243"/>
      <c r="I170" s="243"/>
      <c r="J170" s="14" t="s">
        <v>134</v>
      </c>
      <c r="K170" s="15">
        <v>3.3</v>
      </c>
    </row>
    <row r="171" spans="1:14" x14ac:dyDescent="0.25">
      <c r="J171" s="14" t="s">
        <v>135</v>
      </c>
      <c r="K171" s="15" t="s">
        <v>63</v>
      </c>
    </row>
    <row r="172" spans="1:14" x14ac:dyDescent="0.25">
      <c r="J172" s="14" t="s">
        <v>136</v>
      </c>
      <c r="K172" s="22" t="s">
        <v>242</v>
      </c>
    </row>
    <row r="173" spans="1:14" x14ac:dyDescent="0.25">
      <c r="J173" s="14" t="s">
        <v>138</v>
      </c>
      <c r="K173" s="22" t="s">
        <v>243</v>
      </c>
    </row>
    <row r="174" spans="1:14" x14ac:dyDescent="0.25">
      <c r="J174" s="14" t="s">
        <v>140</v>
      </c>
      <c r="K174" s="15" t="s">
        <v>244</v>
      </c>
      <c r="L174" s="15" t="s">
        <v>245</v>
      </c>
    </row>
    <row r="175" spans="1:14" ht="25" x14ac:dyDescent="0.25">
      <c r="J175" s="19" t="s">
        <v>223</v>
      </c>
      <c r="K175" s="31">
        <v>0.61599999999999999</v>
      </c>
      <c r="L175" s="31">
        <v>0.17199999999999999</v>
      </c>
    </row>
    <row r="176" spans="1:14" ht="25" x14ac:dyDescent="0.25">
      <c r="J176" s="19" t="s">
        <v>128</v>
      </c>
      <c r="K176" s="31">
        <v>0.19</v>
      </c>
      <c r="L176" s="31">
        <v>0.14399999999999999</v>
      </c>
    </row>
    <row r="177" spans="1:15" x14ac:dyDescent="0.25">
      <c r="J177" s="19" t="s">
        <v>129</v>
      </c>
      <c r="K177" s="31">
        <v>0.15</v>
      </c>
      <c r="L177" s="31">
        <v>0.34300000000000003</v>
      </c>
    </row>
    <row r="178" spans="1:15" x14ac:dyDescent="0.25">
      <c r="J178" s="14" t="s">
        <v>130</v>
      </c>
      <c r="K178" s="31">
        <v>4.1000000000000002E-2</v>
      </c>
      <c r="L178" s="31">
        <v>0.27400000000000002</v>
      </c>
    </row>
    <row r="179" spans="1:15" x14ac:dyDescent="0.25">
      <c r="J179" s="14" t="s">
        <v>131</v>
      </c>
      <c r="K179" s="34">
        <v>3.0000000000000001E-3</v>
      </c>
      <c r="L179" s="31">
        <v>5.8999999999999997E-2</v>
      </c>
    </row>
    <row r="180" spans="1:15" x14ac:dyDescent="0.25">
      <c r="J180" s="14" t="s">
        <v>246</v>
      </c>
      <c r="K180" s="34">
        <v>2.9999999999999997E-4</v>
      </c>
      <c r="L180" s="31">
        <v>7.0000000000000001E-3</v>
      </c>
    </row>
    <row r="181" spans="1:15" x14ac:dyDescent="0.25">
      <c r="J181" s="14" t="s">
        <v>179</v>
      </c>
      <c r="K181" s="34">
        <v>1</v>
      </c>
      <c r="L181" s="31">
        <v>1</v>
      </c>
    </row>
    <row r="182" spans="1:15" x14ac:dyDescent="0.25">
      <c r="J182" s="14" t="s">
        <v>181</v>
      </c>
    </row>
    <row r="183" spans="1:15" ht="69.75" customHeight="1" x14ac:dyDescent="0.25"/>
    <row r="184" spans="1:15" ht="30" customHeight="1" x14ac:dyDescent="0.35">
      <c r="A184" s="242" t="s">
        <v>247</v>
      </c>
      <c r="B184" s="243"/>
      <c r="C184" s="243"/>
      <c r="D184" s="243"/>
      <c r="E184" s="243"/>
      <c r="F184" s="243"/>
      <c r="G184" s="243"/>
      <c r="H184" s="243"/>
      <c r="I184" s="243"/>
      <c r="J184" s="14" t="s">
        <v>134</v>
      </c>
      <c r="K184" s="15">
        <v>4.3</v>
      </c>
    </row>
    <row r="185" spans="1:15" x14ac:dyDescent="0.25">
      <c r="J185" s="14" t="s">
        <v>135</v>
      </c>
      <c r="K185" s="15" t="s">
        <v>248</v>
      </c>
    </row>
    <row r="186" spans="1:15" x14ac:dyDescent="0.25">
      <c r="J186" s="14" t="s">
        <v>136</v>
      </c>
      <c r="K186" s="22" t="s">
        <v>249</v>
      </c>
    </row>
    <row r="187" spans="1:15" x14ac:dyDescent="0.25">
      <c r="J187" s="14" t="s">
        <v>138</v>
      </c>
      <c r="K187" s="22" t="s">
        <v>175</v>
      </c>
    </row>
    <row r="188" spans="1:15" x14ac:dyDescent="0.25">
      <c r="J188" s="14" t="s">
        <v>140</v>
      </c>
      <c r="L188" s="30" t="s">
        <v>147</v>
      </c>
      <c r="M188" s="15"/>
    </row>
    <row r="189" spans="1:15" ht="25" x14ac:dyDescent="0.25">
      <c r="J189" s="245" t="s">
        <v>250</v>
      </c>
      <c r="K189" s="19" t="s">
        <v>251</v>
      </c>
      <c r="L189" s="31">
        <v>0.39500000000000002</v>
      </c>
      <c r="M189" s="31"/>
      <c r="N189" s="31"/>
      <c r="O189" s="31"/>
    </row>
    <row r="190" spans="1:15" ht="25" x14ac:dyDescent="0.25">
      <c r="J190" s="245"/>
      <c r="K190" s="19" t="s">
        <v>252</v>
      </c>
      <c r="L190" s="31">
        <v>0.114</v>
      </c>
      <c r="M190" s="31"/>
      <c r="N190" s="31"/>
      <c r="O190" s="31"/>
    </row>
    <row r="191" spans="1:15" x14ac:dyDescent="0.25">
      <c r="J191" s="245"/>
      <c r="K191" s="19" t="s">
        <v>253</v>
      </c>
      <c r="L191" s="31">
        <v>0.185</v>
      </c>
      <c r="M191" s="31"/>
      <c r="N191" s="31"/>
      <c r="O191" s="31"/>
    </row>
    <row r="192" spans="1:15" x14ac:dyDescent="0.25">
      <c r="J192" s="245"/>
      <c r="K192" s="14" t="s">
        <v>254</v>
      </c>
      <c r="L192" s="31">
        <v>5.1999999999999998E-2</v>
      </c>
      <c r="M192" s="31"/>
      <c r="N192" s="31"/>
      <c r="O192" s="31"/>
    </row>
    <row r="193" spans="1:16" x14ac:dyDescent="0.25">
      <c r="J193" s="35"/>
      <c r="L193" s="31"/>
      <c r="M193" s="31"/>
      <c r="N193" s="31"/>
      <c r="O193" s="31"/>
    </row>
    <row r="194" spans="1:16" x14ac:dyDescent="0.25">
      <c r="J194" s="246" t="s">
        <v>255</v>
      </c>
      <c r="K194" s="14" t="s">
        <v>256</v>
      </c>
      <c r="L194" s="31">
        <v>0.254</v>
      </c>
      <c r="M194" s="31"/>
      <c r="N194" s="31"/>
      <c r="O194" s="31"/>
    </row>
    <row r="195" spans="1:16" x14ac:dyDescent="0.25">
      <c r="J195" s="246"/>
      <c r="K195" s="14" t="s">
        <v>257</v>
      </c>
      <c r="L195" s="31">
        <v>2.9000000000000001E-2</v>
      </c>
      <c r="M195" s="31"/>
      <c r="N195" s="31"/>
      <c r="O195" s="31"/>
    </row>
    <row r="197" spans="1:16" x14ac:dyDescent="0.25">
      <c r="J197" s="14" t="s">
        <v>258</v>
      </c>
      <c r="L197" s="31">
        <v>0.28300000000000003</v>
      </c>
      <c r="M197" s="31"/>
      <c r="N197" s="31"/>
      <c r="O197" s="31"/>
    </row>
    <row r="198" spans="1:16" ht="39" customHeight="1" x14ac:dyDescent="0.25">
      <c r="J198" s="241" t="s">
        <v>259</v>
      </c>
      <c r="K198" s="241"/>
      <c r="L198" s="241"/>
      <c r="M198" s="241"/>
      <c r="N198" s="241"/>
      <c r="O198" s="241"/>
      <c r="P198" s="241"/>
    </row>
    <row r="199" spans="1:16" ht="39.65" customHeight="1" x14ac:dyDescent="0.25">
      <c r="J199" s="241" t="s">
        <v>260</v>
      </c>
      <c r="K199" s="241"/>
      <c r="L199" s="241"/>
      <c r="M199" s="241"/>
      <c r="N199" s="241"/>
      <c r="O199" s="241"/>
      <c r="P199" s="241"/>
    </row>
    <row r="200" spans="1:16" x14ac:dyDescent="0.25">
      <c r="J200" s="14" t="s">
        <v>181</v>
      </c>
      <c r="K200" s="30"/>
      <c r="L200" s="30"/>
      <c r="M200" s="30"/>
      <c r="N200" s="30"/>
      <c r="O200" s="30"/>
      <c r="P200" s="30"/>
    </row>
    <row r="201" spans="1:16" ht="27.75" customHeight="1" x14ac:dyDescent="0.25">
      <c r="K201" s="30"/>
      <c r="L201" s="30"/>
      <c r="M201" s="30"/>
      <c r="N201" s="30"/>
      <c r="O201" s="30"/>
      <c r="P201" s="30"/>
    </row>
    <row r="202" spans="1:16" ht="30" customHeight="1" x14ac:dyDescent="0.35">
      <c r="A202" s="242" t="s">
        <v>261</v>
      </c>
      <c r="B202" s="243"/>
      <c r="C202" s="243"/>
      <c r="D202" s="243"/>
      <c r="E202" s="243"/>
      <c r="F202" s="243"/>
      <c r="G202" s="243"/>
      <c r="H202" s="243"/>
      <c r="I202" s="243"/>
      <c r="J202" s="14" t="s">
        <v>134</v>
      </c>
      <c r="K202" s="15">
        <v>4.4000000000000004</v>
      </c>
    </row>
    <row r="203" spans="1:16" x14ac:dyDescent="0.25">
      <c r="J203" s="14" t="s">
        <v>135</v>
      </c>
      <c r="K203" s="15" t="s">
        <v>262</v>
      </c>
    </row>
    <row r="204" spans="1:16" x14ac:dyDescent="0.25">
      <c r="J204" s="14" t="s">
        <v>136</v>
      </c>
      <c r="K204" s="22" t="s">
        <v>249</v>
      </c>
    </row>
    <row r="205" spans="1:16" x14ac:dyDescent="0.25">
      <c r="J205" s="14" t="s">
        <v>138</v>
      </c>
      <c r="K205" s="22" t="s">
        <v>263</v>
      </c>
    </row>
    <row r="206" spans="1:16" ht="11.65" customHeight="1" x14ac:dyDescent="0.25">
      <c r="J206" s="14" t="s">
        <v>140</v>
      </c>
      <c r="L206" s="15" t="s">
        <v>264</v>
      </c>
      <c r="M206" s="15"/>
      <c r="N206" s="15"/>
    </row>
    <row r="207" spans="1:16" ht="25" x14ac:dyDescent="0.25">
      <c r="J207" s="245" t="s">
        <v>250</v>
      </c>
      <c r="K207" s="19" t="s">
        <v>251</v>
      </c>
      <c r="L207" s="31">
        <v>2E-3</v>
      </c>
      <c r="M207" s="31"/>
      <c r="N207" s="31"/>
    </row>
    <row r="208" spans="1:16" ht="25" x14ac:dyDescent="0.25">
      <c r="J208" s="245"/>
      <c r="K208" s="19" t="s">
        <v>252</v>
      </c>
      <c r="L208" s="31">
        <v>6.0000000000000001E-3</v>
      </c>
      <c r="M208" s="31"/>
      <c r="N208" s="31"/>
    </row>
    <row r="209" spans="1:16" x14ac:dyDescent="0.25">
      <c r="J209" s="245"/>
      <c r="K209" s="19" t="s">
        <v>253</v>
      </c>
      <c r="L209" s="31">
        <v>0.182</v>
      </c>
      <c r="M209" s="31"/>
      <c r="N209" s="31"/>
    </row>
    <row r="210" spans="1:16" x14ac:dyDescent="0.25">
      <c r="J210" s="245"/>
      <c r="K210" s="14" t="s">
        <v>254</v>
      </c>
      <c r="L210" s="31">
        <v>0.629</v>
      </c>
      <c r="M210" s="31"/>
      <c r="N210" s="31"/>
    </row>
    <row r="211" spans="1:16" x14ac:dyDescent="0.25">
      <c r="J211" s="35"/>
      <c r="L211" s="31"/>
      <c r="M211" s="31"/>
      <c r="N211" s="31"/>
    </row>
    <row r="212" spans="1:16" x14ac:dyDescent="0.25">
      <c r="J212" s="246" t="s">
        <v>255</v>
      </c>
      <c r="K212" s="14" t="s">
        <v>256</v>
      </c>
      <c r="L212" s="31">
        <v>0.16200000000000001</v>
      </c>
      <c r="M212" s="31"/>
      <c r="N212" s="31"/>
    </row>
    <row r="213" spans="1:16" x14ac:dyDescent="0.25">
      <c r="J213" s="246"/>
      <c r="K213" s="14" t="s">
        <v>257</v>
      </c>
      <c r="L213" s="31">
        <v>1.9E-2</v>
      </c>
      <c r="M213" s="31"/>
      <c r="N213" s="31"/>
    </row>
    <row r="214" spans="1:16" x14ac:dyDescent="0.25">
      <c r="L214" s="31"/>
      <c r="M214" s="31"/>
      <c r="N214" s="31"/>
    </row>
    <row r="215" spans="1:16" x14ac:dyDescent="0.25">
      <c r="J215" s="14" t="s">
        <v>258</v>
      </c>
      <c r="L215" s="31">
        <v>0.18099999999999999</v>
      </c>
      <c r="M215" s="31"/>
      <c r="N215" s="31"/>
    </row>
    <row r="216" spans="1:16" ht="39" customHeight="1" x14ac:dyDescent="0.25">
      <c r="J216" s="241" t="s">
        <v>259</v>
      </c>
      <c r="K216" s="241"/>
      <c r="L216" s="241"/>
      <c r="M216" s="241"/>
      <c r="N216" s="241"/>
      <c r="O216" s="241"/>
      <c r="P216" s="241"/>
    </row>
    <row r="217" spans="1:16" ht="39.65" customHeight="1" x14ac:dyDescent="0.25">
      <c r="J217" s="241" t="s">
        <v>260</v>
      </c>
      <c r="K217" s="241"/>
      <c r="L217" s="241"/>
      <c r="M217" s="241"/>
      <c r="N217" s="241"/>
      <c r="O217" s="241"/>
      <c r="P217" s="241"/>
    </row>
    <row r="218" spans="1:16" x14ac:dyDescent="0.25">
      <c r="J218" s="14" t="s">
        <v>181</v>
      </c>
    </row>
    <row r="219" spans="1:16" ht="36.75" customHeight="1" x14ac:dyDescent="0.25"/>
    <row r="220" spans="1:16" ht="30" customHeight="1" x14ac:dyDescent="0.35">
      <c r="A220" s="242" t="s">
        <v>265</v>
      </c>
      <c r="B220" s="243"/>
      <c r="C220" s="243"/>
      <c r="D220" s="243"/>
      <c r="E220" s="243"/>
      <c r="F220" s="243"/>
      <c r="G220" s="243"/>
      <c r="H220" s="243"/>
      <c r="I220" s="243"/>
      <c r="J220" s="14" t="s">
        <v>134</v>
      </c>
      <c r="K220" s="15">
        <v>5.0999999999999996</v>
      </c>
    </row>
    <row r="221" spans="1:16" x14ac:dyDescent="0.25">
      <c r="J221" s="14" t="s">
        <v>135</v>
      </c>
      <c r="K221" s="14" t="s">
        <v>266</v>
      </c>
    </row>
    <row r="222" spans="1:16" x14ac:dyDescent="0.25">
      <c r="J222" s="14" t="s">
        <v>136</v>
      </c>
      <c r="K222" s="14" t="s">
        <v>222</v>
      </c>
    </row>
    <row r="223" spans="1:16" x14ac:dyDescent="0.25">
      <c r="J223" s="14" t="s">
        <v>138</v>
      </c>
      <c r="K223" s="14" t="s">
        <v>267</v>
      </c>
    </row>
    <row r="224" spans="1:16" x14ac:dyDescent="0.25">
      <c r="J224" s="14" t="s">
        <v>140</v>
      </c>
      <c r="K224" s="14" t="s">
        <v>141</v>
      </c>
      <c r="L224" s="14" t="s">
        <v>142</v>
      </c>
    </row>
    <row r="225" spans="1:17" x14ac:dyDescent="0.25">
      <c r="J225" s="19" t="s">
        <v>234</v>
      </c>
      <c r="K225" s="32">
        <v>220</v>
      </c>
      <c r="L225" s="32">
        <v>80</v>
      </c>
      <c r="M225" s="32"/>
      <c r="N225" s="32"/>
    </row>
    <row r="226" spans="1:17" x14ac:dyDescent="0.25">
      <c r="J226" s="19" t="s">
        <v>235</v>
      </c>
      <c r="K226" s="32">
        <v>220</v>
      </c>
      <c r="L226" s="32">
        <v>80</v>
      </c>
      <c r="M226" s="32"/>
      <c r="N226" s="32"/>
    </row>
    <row r="227" spans="1:17" x14ac:dyDescent="0.25">
      <c r="J227" s="19" t="s">
        <v>236</v>
      </c>
      <c r="K227" s="32">
        <v>270</v>
      </c>
      <c r="L227" s="32">
        <v>120</v>
      </c>
      <c r="M227" s="32"/>
      <c r="N227" s="32"/>
    </row>
    <row r="228" spans="1:17" x14ac:dyDescent="0.25">
      <c r="J228" s="19" t="s">
        <v>237</v>
      </c>
      <c r="K228" s="32">
        <v>250</v>
      </c>
      <c r="L228" s="32">
        <v>140</v>
      </c>
      <c r="M228" s="32"/>
      <c r="N228" s="32"/>
    </row>
    <row r="229" spans="1:17" x14ac:dyDescent="0.25">
      <c r="J229" s="19" t="s">
        <v>238</v>
      </c>
      <c r="K229" s="32">
        <v>270</v>
      </c>
      <c r="L229" s="32">
        <v>70</v>
      </c>
      <c r="M229" s="32"/>
      <c r="N229" s="32"/>
    </row>
    <row r="230" spans="1:17" x14ac:dyDescent="0.25">
      <c r="J230" s="19" t="s">
        <v>239</v>
      </c>
      <c r="K230" s="32">
        <v>290</v>
      </c>
      <c r="L230" s="32">
        <v>100</v>
      </c>
      <c r="M230" s="32"/>
      <c r="N230" s="32"/>
    </row>
    <row r="231" spans="1:17" x14ac:dyDescent="0.25">
      <c r="J231" s="19" t="s">
        <v>240</v>
      </c>
      <c r="K231" s="32">
        <v>330</v>
      </c>
      <c r="L231" s="32">
        <v>90</v>
      </c>
      <c r="M231" s="32"/>
      <c r="N231" s="32"/>
    </row>
    <row r="232" spans="1:17" x14ac:dyDescent="0.25">
      <c r="J232" s="19" t="s">
        <v>232</v>
      </c>
      <c r="K232" s="32">
        <v>260</v>
      </c>
      <c r="L232" s="32">
        <v>110</v>
      </c>
      <c r="M232" s="32"/>
      <c r="N232" s="32"/>
    </row>
    <row r="233" spans="1:17" x14ac:dyDescent="0.25">
      <c r="J233" s="14" t="s">
        <v>181</v>
      </c>
      <c r="K233" s="30"/>
      <c r="L233" s="30"/>
      <c r="M233" s="30"/>
      <c r="N233" s="30"/>
      <c r="O233" s="30"/>
      <c r="P233" s="30"/>
      <c r="Q233" s="32"/>
    </row>
    <row r="234" spans="1:17" x14ac:dyDescent="0.25">
      <c r="K234" s="19"/>
      <c r="L234" s="19"/>
      <c r="M234" s="19"/>
      <c r="N234" s="19"/>
      <c r="O234" s="19"/>
      <c r="P234" s="19"/>
      <c r="Q234" s="32"/>
    </row>
    <row r="235" spans="1:17" ht="39.75" customHeight="1" x14ac:dyDescent="0.25">
      <c r="J235" s="30"/>
      <c r="K235" s="30"/>
      <c r="L235" s="30"/>
      <c r="M235" s="30"/>
      <c r="N235" s="30"/>
      <c r="O235" s="30"/>
      <c r="P235" s="30"/>
      <c r="Q235" s="32"/>
    </row>
    <row r="236" spans="1:17" ht="30" customHeight="1" x14ac:dyDescent="0.35">
      <c r="A236" s="242" t="s">
        <v>269</v>
      </c>
      <c r="B236" s="243"/>
      <c r="C236" s="243"/>
      <c r="D236" s="243"/>
      <c r="E236" s="243"/>
      <c r="F236" s="243"/>
      <c r="G236" s="243"/>
      <c r="H236" s="243"/>
      <c r="I236" s="243"/>
      <c r="J236" s="19" t="s">
        <v>134</v>
      </c>
      <c r="K236" s="15">
        <v>5.2</v>
      </c>
      <c r="Q236" s="32"/>
    </row>
    <row r="237" spans="1:17" x14ac:dyDescent="0.25">
      <c r="J237" s="19" t="s">
        <v>135</v>
      </c>
      <c r="K237" s="14" t="s">
        <v>270</v>
      </c>
      <c r="Q237" s="32"/>
    </row>
    <row r="238" spans="1:17" x14ac:dyDescent="0.25">
      <c r="J238" s="19" t="s">
        <v>136</v>
      </c>
      <c r="K238" s="14" t="s">
        <v>222</v>
      </c>
      <c r="Q238" s="32"/>
    </row>
    <row r="239" spans="1:17" x14ac:dyDescent="0.25">
      <c r="J239" s="19" t="s">
        <v>138</v>
      </c>
      <c r="K239" s="14" t="s">
        <v>271</v>
      </c>
      <c r="Q239" s="32"/>
    </row>
    <row r="240" spans="1:17" x14ac:dyDescent="0.25">
      <c r="J240" s="14" t="s">
        <v>140</v>
      </c>
      <c r="K240" s="14" t="s">
        <v>141</v>
      </c>
      <c r="L240" s="14" t="s">
        <v>142</v>
      </c>
      <c r="Q240" s="32"/>
    </row>
    <row r="241" spans="1:17" x14ac:dyDescent="0.25">
      <c r="J241" s="19" t="s">
        <v>234</v>
      </c>
      <c r="K241" s="33">
        <v>3.7</v>
      </c>
      <c r="L241" s="33">
        <v>8.8000000000000007</v>
      </c>
      <c r="M241" s="33"/>
      <c r="N241" s="33"/>
      <c r="P241" s="33"/>
      <c r="Q241" s="32"/>
    </row>
    <row r="242" spans="1:17" x14ac:dyDescent="0.25">
      <c r="J242" s="19" t="s">
        <v>235</v>
      </c>
      <c r="K242" s="33">
        <v>2.4</v>
      </c>
      <c r="L242" s="33">
        <v>18.7</v>
      </c>
      <c r="M242" s="33"/>
      <c r="N242" s="33"/>
      <c r="P242" s="33"/>
      <c r="Q242" s="32"/>
    </row>
    <row r="243" spans="1:17" x14ac:dyDescent="0.25">
      <c r="J243" s="23" t="s">
        <v>236</v>
      </c>
      <c r="K243" s="33">
        <v>3.1</v>
      </c>
      <c r="L243" s="33">
        <v>11.2</v>
      </c>
      <c r="M243" s="33"/>
      <c r="N243" s="33"/>
      <c r="P243" s="33"/>
      <c r="Q243" s="32"/>
    </row>
    <row r="244" spans="1:17" x14ac:dyDescent="0.25">
      <c r="J244" s="19" t="s">
        <v>237</v>
      </c>
      <c r="K244" s="33">
        <v>4.3</v>
      </c>
      <c r="L244" s="33">
        <v>17.7</v>
      </c>
      <c r="M244" s="33"/>
      <c r="N244" s="33"/>
      <c r="P244" s="33"/>
      <c r="Q244" s="32"/>
    </row>
    <row r="245" spans="1:17" x14ac:dyDescent="0.25">
      <c r="J245" s="19" t="s">
        <v>238</v>
      </c>
      <c r="K245" s="33">
        <v>8.6999999999999993</v>
      </c>
      <c r="L245" s="33">
        <v>3.5</v>
      </c>
      <c r="M245" s="33"/>
      <c r="N245" s="33"/>
      <c r="P245" s="33"/>
      <c r="Q245" s="32"/>
    </row>
    <row r="246" spans="1:17" x14ac:dyDescent="0.25">
      <c r="J246" s="19" t="s">
        <v>239</v>
      </c>
      <c r="K246" s="33">
        <v>2.4</v>
      </c>
      <c r="L246" s="33">
        <v>15.5</v>
      </c>
      <c r="M246" s="33"/>
      <c r="N246" s="33"/>
      <c r="P246" s="33"/>
      <c r="Q246" s="32"/>
    </row>
    <row r="247" spans="1:17" x14ac:dyDescent="0.25">
      <c r="J247" s="19" t="s">
        <v>240</v>
      </c>
      <c r="K247" s="33">
        <v>3.3</v>
      </c>
      <c r="L247" s="33">
        <v>10.7</v>
      </c>
      <c r="M247" s="33"/>
      <c r="N247" s="33"/>
      <c r="P247" s="33"/>
      <c r="Q247" s="32"/>
    </row>
    <row r="248" spans="1:17" x14ac:dyDescent="0.25">
      <c r="J248" s="19" t="s">
        <v>232</v>
      </c>
      <c r="K248" s="33">
        <v>3.2</v>
      </c>
      <c r="L248" s="33">
        <v>3.2</v>
      </c>
      <c r="M248" s="33"/>
      <c r="N248" s="33"/>
      <c r="P248" s="33"/>
      <c r="Q248" s="32"/>
    </row>
    <row r="249" spans="1:17" x14ac:dyDescent="0.25">
      <c r="J249" s="14" t="s">
        <v>181</v>
      </c>
      <c r="K249" s="30"/>
      <c r="L249" s="30"/>
      <c r="M249" s="30"/>
      <c r="N249" s="30"/>
      <c r="O249" s="30"/>
      <c r="P249" s="30"/>
      <c r="Q249" s="32"/>
    </row>
    <row r="250" spans="1:17" x14ac:dyDescent="0.25">
      <c r="K250" s="30"/>
      <c r="L250" s="30"/>
      <c r="M250" s="30"/>
      <c r="N250" s="30"/>
      <c r="O250" s="30"/>
      <c r="P250" s="30"/>
      <c r="Q250" s="32"/>
    </row>
    <row r="251" spans="1:17" ht="39.75" customHeight="1" x14ac:dyDescent="0.25">
      <c r="Q251" s="32"/>
    </row>
    <row r="252" spans="1:17" ht="30" customHeight="1" x14ac:dyDescent="0.35">
      <c r="A252" s="242" t="s">
        <v>272</v>
      </c>
      <c r="B252" s="243"/>
      <c r="C252" s="243"/>
      <c r="D252" s="243"/>
      <c r="E252" s="243"/>
      <c r="F252" s="243"/>
      <c r="G252" s="243"/>
      <c r="H252" s="243"/>
      <c r="I252" s="243"/>
      <c r="J252" s="14" t="s">
        <v>134</v>
      </c>
      <c r="K252" s="15">
        <v>5.3</v>
      </c>
    </row>
    <row r="253" spans="1:17" x14ac:dyDescent="0.25">
      <c r="J253" s="14" t="s">
        <v>135</v>
      </c>
      <c r="K253" s="14" t="s">
        <v>81</v>
      </c>
    </row>
    <row r="254" spans="1:17" x14ac:dyDescent="0.25">
      <c r="J254" s="14" t="s">
        <v>136</v>
      </c>
      <c r="K254" s="14" t="s">
        <v>273</v>
      </c>
    </row>
    <row r="255" spans="1:17" x14ac:dyDescent="0.25">
      <c r="J255" s="14" t="s">
        <v>138</v>
      </c>
      <c r="K255" s="14" t="s">
        <v>267</v>
      </c>
    </row>
    <row r="256" spans="1:17" x14ac:dyDescent="0.25">
      <c r="J256" s="14" t="s">
        <v>140</v>
      </c>
      <c r="K256" s="14" t="s">
        <v>267</v>
      </c>
      <c r="L256" s="14" t="s">
        <v>141</v>
      </c>
      <c r="M256" s="14" t="s">
        <v>142</v>
      </c>
    </row>
    <row r="257" spans="1:16" x14ac:dyDescent="0.25">
      <c r="J257" s="14" t="s">
        <v>274</v>
      </c>
      <c r="K257" s="32">
        <v>220</v>
      </c>
      <c r="L257" s="32">
        <v>70</v>
      </c>
      <c r="M257" s="32">
        <v>140</v>
      </c>
      <c r="N257" s="32"/>
    </row>
    <row r="258" spans="1:16" x14ac:dyDescent="0.25">
      <c r="J258" s="14" t="s">
        <v>275</v>
      </c>
      <c r="K258" s="32">
        <v>470</v>
      </c>
      <c r="L258" s="32">
        <v>350</v>
      </c>
      <c r="M258" s="32">
        <v>120</v>
      </c>
      <c r="N258" s="32"/>
    </row>
    <row r="259" spans="1:16" x14ac:dyDescent="0.25">
      <c r="J259" s="14" t="s">
        <v>276</v>
      </c>
      <c r="K259" s="32">
        <v>170</v>
      </c>
      <c r="L259" s="32">
        <v>150</v>
      </c>
      <c r="M259" s="32">
        <v>10</v>
      </c>
      <c r="N259" s="32"/>
    </row>
    <row r="260" spans="1:16" x14ac:dyDescent="0.25">
      <c r="J260" s="14" t="s">
        <v>277</v>
      </c>
      <c r="K260" s="32">
        <v>180</v>
      </c>
      <c r="L260" s="32">
        <v>150</v>
      </c>
      <c r="M260" s="32">
        <v>30</v>
      </c>
      <c r="N260" s="32"/>
    </row>
    <row r="261" spans="1:16" x14ac:dyDescent="0.25">
      <c r="J261" s="14" t="s">
        <v>278</v>
      </c>
      <c r="K261" s="32">
        <v>500</v>
      </c>
      <c r="L261" s="32">
        <v>440</v>
      </c>
      <c r="M261" s="32">
        <v>60</v>
      </c>
      <c r="N261" s="32"/>
    </row>
    <row r="262" spans="1:16" x14ac:dyDescent="0.25">
      <c r="J262" s="14" t="s">
        <v>179</v>
      </c>
      <c r="K262" s="32">
        <v>1520</v>
      </c>
      <c r="L262" s="32">
        <v>1150</v>
      </c>
      <c r="M262" s="32">
        <v>360</v>
      </c>
      <c r="N262" s="32"/>
    </row>
    <row r="263" spans="1:16" x14ac:dyDescent="0.25">
      <c r="K263" s="32"/>
    </row>
    <row r="264" spans="1:16" ht="50" x14ac:dyDescent="0.25">
      <c r="J264" s="19" t="s">
        <v>268</v>
      </c>
      <c r="K264" s="32">
        <v>550</v>
      </c>
      <c r="L264" s="32">
        <v>400</v>
      </c>
      <c r="M264" s="32">
        <v>150</v>
      </c>
      <c r="N264" s="32"/>
    </row>
    <row r="265" spans="1:16" ht="27.65" customHeight="1" x14ac:dyDescent="0.25">
      <c r="J265" s="244" t="s">
        <v>279</v>
      </c>
      <c r="K265" s="244"/>
      <c r="L265" s="244"/>
      <c r="M265" s="244"/>
      <c r="N265" s="244"/>
      <c r="O265" s="244"/>
      <c r="P265" s="244"/>
    </row>
    <row r="266" spans="1:16" ht="32.25" customHeight="1" x14ac:dyDescent="0.25"/>
    <row r="267" spans="1:16" ht="30" customHeight="1" x14ac:dyDescent="0.35">
      <c r="A267" s="242" t="s">
        <v>280</v>
      </c>
      <c r="B267" s="243"/>
      <c r="C267" s="243"/>
      <c r="D267" s="243"/>
      <c r="E267" s="243"/>
      <c r="F267" s="243"/>
      <c r="G267" s="243"/>
      <c r="H267" s="243"/>
      <c r="I267" s="243"/>
      <c r="J267" s="14" t="s">
        <v>134</v>
      </c>
      <c r="K267" s="15">
        <v>5.4</v>
      </c>
    </row>
    <row r="268" spans="1:16" x14ac:dyDescent="0.25">
      <c r="J268" s="14" t="s">
        <v>135</v>
      </c>
      <c r="K268" s="14" t="s">
        <v>83</v>
      </c>
    </row>
    <row r="269" spans="1:16" x14ac:dyDescent="0.25">
      <c r="J269" s="14" t="s">
        <v>136</v>
      </c>
      <c r="K269" s="14" t="s">
        <v>273</v>
      </c>
    </row>
    <row r="270" spans="1:16" x14ac:dyDescent="0.25">
      <c r="J270" s="14" t="s">
        <v>138</v>
      </c>
      <c r="K270" s="14" t="s">
        <v>271</v>
      </c>
    </row>
    <row r="271" spans="1:16" x14ac:dyDescent="0.25">
      <c r="J271" s="14" t="s">
        <v>140</v>
      </c>
      <c r="K271" s="14" t="s">
        <v>271</v>
      </c>
      <c r="L271" s="14" t="s">
        <v>141</v>
      </c>
      <c r="M271" s="14" t="s">
        <v>142</v>
      </c>
    </row>
    <row r="272" spans="1:16" x14ac:dyDescent="0.25">
      <c r="J272" s="14" t="s">
        <v>274</v>
      </c>
      <c r="K272" s="33">
        <v>25.8</v>
      </c>
      <c r="L272" s="33">
        <v>1.1000000000000001</v>
      </c>
      <c r="M272" s="33">
        <v>24.8</v>
      </c>
      <c r="N272" s="33"/>
    </row>
    <row r="273" spans="1:16" x14ac:dyDescent="0.25">
      <c r="J273" s="14" t="s">
        <v>275</v>
      </c>
      <c r="K273" s="33">
        <v>7</v>
      </c>
      <c r="L273" s="33">
        <v>3.1</v>
      </c>
      <c r="M273" s="33">
        <v>3.9</v>
      </c>
      <c r="N273" s="33"/>
    </row>
    <row r="274" spans="1:16" x14ac:dyDescent="0.25">
      <c r="J274" s="14" t="s">
        <v>276</v>
      </c>
      <c r="K274" s="33">
        <v>2.8</v>
      </c>
      <c r="L274" s="33">
        <v>2.6</v>
      </c>
      <c r="M274" s="33">
        <v>0.3</v>
      </c>
      <c r="N274" s="33"/>
    </row>
    <row r="275" spans="1:16" x14ac:dyDescent="0.25">
      <c r="J275" s="14" t="s">
        <v>277</v>
      </c>
      <c r="K275" s="33">
        <v>3.3</v>
      </c>
      <c r="L275" s="33">
        <v>2.2000000000000002</v>
      </c>
      <c r="M275" s="33">
        <v>1.2</v>
      </c>
      <c r="N275" s="33"/>
    </row>
    <row r="276" spans="1:16" x14ac:dyDescent="0.25">
      <c r="J276" s="14" t="s">
        <v>278</v>
      </c>
      <c r="K276" s="33">
        <v>11.8</v>
      </c>
      <c r="L276" s="33">
        <v>8.9</v>
      </c>
      <c r="M276" s="33">
        <v>2.9</v>
      </c>
      <c r="N276" s="33"/>
    </row>
    <row r="277" spans="1:16" x14ac:dyDescent="0.25">
      <c r="J277" s="14" t="s">
        <v>179</v>
      </c>
      <c r="K277" s="33">
        <v>50.6</v>
      </c>
      <c r="L277" s="33">
        <v>17.7</v>
      </c>
      <c r="M277" s="33">
        <v>32.9</v>
      </c>
      <c r="N277" s="33"/>
    </row>
    <row r="278" spans="1:16" ht="28" customHeight="1" x14ac:dyDescent="0.25">
      <c r="J278" s="244" t="s">
        <v>281</v>
      </c>
      <c r="K278" s="244"/>
      <c r="L278" s="244"/>
      <c r="M278" s="244"/>
      <c r="N278" s="244"/>
      <c r="O278" s="244"/>
      <c r="P278" s="244"/>
    </row>
    <row r="279" spans="1:16" ht="90" customHeight="1" x14ac:dyDescent="0.25"/>
    <row r="280" spans="1:16" ht="30" customHeight="1" x14ac:dyDescent="0.35">
      <c r="A280" s="242" t="s">
        <v>282</v>
      </c>
      <c r="B280" s="243"/>
      <c r="C280" s="243"/>
      <c r="D280" s="243"/>
      <c r="E280" s="243"/>
      <c r="F280" s="243"/>
      <c r="G280" s="243"/>
      <c r="H280" s="243"/>
      <c r="I280" s="243"/>
      <c r="J280" s="14" t="s">
        <v>134</v>
      </c>
      <c r="K280" s="15">
        <v>6.2</v>
      </c>
      <c r="L280" s="15"/>
      <c r="M280" s="15"/>
      <c r="N280" s="15"/>
    </row>
    <row r="281" spans="1:16" x14ac:dyDescent="0.25">
      <c r="J281" s="14" t="s">
        <v>135</v>
      </c>
      <c r="K281" s="14" t="s">
        <v>89</v>
      </c>
      <c r="L281" s="15"/>
      <c r="M281" s="15"/>
      <c r="N281" s="15"/>
    </row>
    <row r="282" spans="1:16" x14ac:dyDescent="0.25">
      <c r="J282" s="14" t="s">
        <v>136</v>
      </c>
      <c r="K282" s="14" t="s">
        <v>283</v>
      </c>
      <c r="L282" s="15"/>
      <c r="M282" s="15"/>
      <c r="N282" s="15"/>
    </row>
    <row r="283" spans="1:16" x14ac:dyDescent="0.25">
      <c r="J283" s="14" t="s">
        <v>284</v>
      </c>
      <c r="K283" s="14" t="s">
        <v>285</v>
      </c>
      <c r="L283" s="15"/>
      <c r="M283" s="15"/>
      <c r="N283" s="15"/>
    </row>
    <row r="284" spans="1:16" x14ac:dyDescent="0.25">
      <c r="J284" s="14" t="s">
        <v>286</v>
      </c>
      <c r="K284" s="14" t="s">
        <v>287</v>
      </c>
      <c r="L284" s="15"/>
      <c r="M284" s="15"/>
      <c r="N284" s="15"/>
    </row>
    <row r="285" spans="1:16" x14ac:dyDescent="0.25">
      <c r="J285" s="14" t="s">
        <v>140</v>
      </c>
      <c r="K285" s="14" t="s">
        <v>285</v>
      </c>
      <c r="L285" s="14" t="s">
        <v>287</v>
      </c>
    </row>
    <row r="286" spans="1:16" x14ac:dyDescent="0.25">
      <c r="J286" s="14" t="s">
        <v>288</v>
      </c>
      <c r="K286" s="36">
        <v>20</v>
      </c>
      <c r="L286" s="21">
        <v>0.1</v>
      </c>
      <c r="M286" s="21"/>
      <c r="N286" s="21"/>
    </row>
    <row r="287" spans="1:16" x14ac:dyDescent="0.25">
      <c r="J287" s="14" t="s">
        <v>289</v>
      </c>
      <c r="K287" s="36">
        <v>120</v>
      </c>
      <c r="L287" s="21">
        <v>0.9</v>
      </c>
      <c r="M287" s="21"/>
      <c r="N287" s="21"/>
    </row>
    <row r="288" spans="1:16" x14ac:dyDescent="0.25">
      <c r="J288" s="14" t="s">
        <v>290</v>
      </c>
      <c r="K288" s="36">
        <v>230</v>
      </c>
      <c r="L288" s="21">
        <v>1.8</v>
      </c>
      <c r="M288" s="21"/>
      <c r="N288" s="21"/>
    </row>
    <row r="289" spans="1:14" x14ac:dyDescent="0.25">
      <c r="J289" s="14" t="s">
        <v>291</v>
      </c>
      <c r="K289" s="36">
        <v>290</v>
      </c>
      <c r="L289" s="21">
        <v>2.2000000000000002</v>
      </c>
      <c r="M289" s="21"/>
      <c r="N289" s="21"/>
    </row>
    <row r="290" spans="1:14" x14ac:dyDescent="0.25">
      <c r="J290" s="14" t="s">
        <v>292</v>
      </c>
      <c r="K290" s="36">
        <v>290</v>
      </c>
      <c r="L290" s="21">
        <v>2.1</v>
      </c>
      <c r="M290" s="21"/>
      <c r="N290" s="21"/>
    </row>
    <row r="291" spans="1:14" x14ac:dyDescent="0.25">
      <c r="J291" s="14" t="s">
        <v>293</v>
      </c>
      <c r="K291" s="36">
        <v>390</v>
      </c>
      <c r="L291" s="21">
        <v>3.1</v>
      </c>
      <c r="M291" s="37"/>
      <c r="N291" s="37"/>
    </row>
    <row r="292" spans="1:14" x14ac:dyDescent="0.25">
      <c r="J292" s="14" t="s">
        <v>294</v>
      </c>
      <c r="K292" s="36">
        <v>330</v>
      </c>
      <c r="L292" s="21">
        <v>2.4</v>
      </c>
      <c r="M292" s="37"/>
      <c r="N292" s="37"/>
    </row>
    <row r="293" spans="1:14" x14ac:dyDescent="0.25">
      <c r="J293" s="14" t="s">
        <v>295</v>
      </c>
      <c r="K293" s="36">
        <v>450</v>
      </c>
      <c r="L293" s="21">
        <v>3.6</v>
      </c>
      <c r="M293" s="37"/>
      <c r="N293" s="37"/>
    </row>
    <row r="294" spans="1:14" ht="57" customHeight="1" x14ac:dyDescent="0.25">
      <c r="K294" s="37"/>
      <c r="L294" s="37"/>
      <c r="M294" s="37"/>
      <c r="N294" s="37"/>
    </row>
    <row r="295" spans="1:14" ht="30" customHeight="1" x14ac:dyDescent="0.35">
      <c r="A295" s="242" t="s">
        <v>296</v>
      </c>
      <c r="B295" s="242"/>
      <c r="C295" s="242"/>
      <c r="D295" s="242"/>
      <c r="E295" s="242"/>
      <c r="F295" s="242"/>
      <c r="G295" s="242"/>
      <c r="H295" s="242"/>
      <c r="I295" s="242"/>
      <c r="J295" s="14" t="s">
        <v>134</v>
      </c>
      <c r="K295" s="15">
        <v>7.1</v>
      </c>
    </row>
    <row r="296" spans="1:14" x14ac:dyDescent="0.25">
      <c r="J296" s="14" t="s">
        <v>135</v>
      </c>
      <c r="K296" s="14" t="s">
        <v>297</v>
      </c>
    </row>
    <row r="297" spans="1:14" x14ac:dyDescent="0.25">
      <c r="J297" s="14" t="s">
        <v>136</v>
      </c>
      <c r="K297" s="14" t="s">
        <v>183</v>
      </c>
    </row>
    <row r="298" spans="1:14" x14ac:dyDescent="0.25">
      <c r="J298" s="14" t="s">
        <v>138</v>
      </c>
      <c r="K298" s="14" t="s">
        <v>298</v>
      </c>
    </row>
    <row r="299" spans="1:14" x14ac:dyDescent="0.25">
      <c r="J299" s="14" t="s">
        <v>140</v>
      </c>
      <c r="K299" s="14" t="s">
        <v>298</v>
      </c>
    </row>
    <row r="300" spans="1:14" x14ac:dyDescent="0.25">
      <c r="K300" s="14" t="s">
        <v>123</v>
      </c>
      <c r="L300" s="14" t="s">
        <v>124</v>
      </c>
      <c r="M300" s="14" t="s">
        <v>125</v>
      </c>
    </row>
    <row r="301" spans="1:14" x14ac:dyDescent="0.25">
      <c r="J301" s="14" t="s">
        <v>154</v>
      </c>
      <c r="K301" s="38">
        <v>6.1</v>
      </c>
      <c r="L301" s="38">
        <v>16.899999999999999</v>
      </c>
      <c r="M301" s="38">
        <v>9.3000000000000007</v>
      </c>
      <c r="N301" s="38"/>
    </row>
    <row r="302" spans="1:14" x14ac:dyDescent="0.25">
      <c r="J302" s="14" t="s">
        <v>155</v>
      </c>
      <c r="K302" s="38">
        <v>17</v>
      </c>
      <c r="L302" s="38">
        <v>16</v>
      </c>
      <c r="M302" s="38">
        <v>9</v>
      </c>
      <c r="N302" s="38"/>
    </row>
    <row r="303" spans="1:14" x14ac:dyDescent="0.25">
      <c r="J303" s="14" t="s">
        <v>156</v>
      </c>
      <c r="K303" s="38">
        <v>15.5</v>
      </c>
      <c r="L303" s="38">
        <v>14.9</v>
      </c>
      <c r="M303" s="38" t="s">
        <v>157</v>
      </c>
      <c r="N303" s="38"/>
    </row>
    <row r="304" spans="1:14" x14ac:dyDescent="0.25">
      <c r="J304" s="14" t="s">
        <v>158</v>
      </c>
      <c r="K304" s="38">
        <v>20.5</v>
      </c>
      <c r="L304" s="38">
        <v>20.100000000000001</v>
      </c>
      <c r="M304" s="38" t="s">
        <v>157</v>
      </c>
      <c r="N304" s="38"/>
    </row>
    <row r="305" spans="1:16" x14ac:dyDescent="0.25">
      <c r="J305" s="14" t="s">
        <v>159</v>
      </c>
      <c r="K305" s="38">
        <v>23.6</v>
      </c>
      <c r="L305" s="38">
        <v>21.5</v>
      </c>
      <c r="M305" s="38" t="s">
        <v>157</v>
      </c>
      <c r="N305" s="38"/>
    </row>
    <row r="306" spans="1:16" x14ac:dyDescent="0.25">
      <c r="J306" s="14" t="s">
        <v>160</v>
      </c>
      <c r="K306" s="38">
        <v>18.600000000000001</v>
      </c>
      <c r="L306" s="38">
        <v>18.8</v>
      </c>
      <c r="M306" s="38" t="s">
        <v>157</v>
      </c>
      <c r="N306" s="38"/>
    </row>
    <row r="307" spans="1:16" x14ac:dyDescent="0.25">
      <c r="J307" s="14" t="s">
        <v>161</v>
      </c>
      <c r="K307" s="38">
        <v>21.7</v>
      </c>
      <c r="L307" s="38">
        <v>23.6</v>
      </c>
      <c r="M307" s="38" t="s">
        <v>157</v>
      </c>
      <c r="N307" s="38"/>
    </row>
    <row r="308" spans="1:16" x14ac:dyDescent="0.25">
      <c r="J308" s="14" t="s">
        <v>162</v>
      </c>
      <c r="K308" s="38">
        <v>22</v>
      </c>
      <c r="L308" s="38">
        <v>18</v>
      </c>
      <c r="M308" s="38" t="s">
        <v>157</v>
      </c>
      <c r="N308" s="38"/>
    </row>
    <row r="309" spans="1:16" x14ac:dyDescent="0.25">
      <c r="J309" s="14" t="s">
        <v>163</v>
      </c>
      <c r="K309" s="38">
        <v>22</v>
      </c>
      <c r="L309" s="38">
        <v>30.5</v>
      </c>
      <c r="M309" s="38" t="s">
        <v>157</v>
      </c>
      <c r="N309" s="38"/>
    </row>
    <row r="310" spans="1:16" x14ac:dyDescent="0.25">
      <c r="J310" s="14" t="s">
        <v>164</v>
      </c>
      <c r="K310" s="38">
        <v>20.6</v>
      </c>
      <c r="L310" s="38">
        <v>15</v>
      </c>
      <c r="M310" s="38" t="s">
        <v>157</v>
      </c>
      <c r="N310" s="38"/>
    </row>
    <row r="311" spans="1:16" x14ac:dyDescent="0.25">
      <c r="J311" s="14" t="s">
        <v>165</v>
      </c>
      <c r="K311" s="38">
        <v>14.4</v>
      </c>
      <c r="L311" s="38">
        <v>19.399999999999999</v>
      </c>
      <c r="M311" s="38" t="s">
        <v>157</v>
      </c>
      <c r="N311" s="38"/>
    </row>
    <row r="312" spans="1:16" x14ac:dyDescent="0.25">
      <c r="J312" s="14" t="s">
        <v>166</v>
      </c>
      <c r="K312" s="38">
        <v>17.5</v>
      </c>
      <c r="L312" s="38">
        <v>18.100000000000001</v>
      </c>
      <c r="M312" s="38" t="s">
        <v>157</v>
      </c>
      <c r="N312" s="38"/>
    </row>
    <row r="313" spans="1:16" ht="25.5" customHeight="1" x14ac:dyDescent="0.25">
      <c r="J313" s="244" t="s">
        <v>299</v>
      </c>
      <c r="K313" s="244"/>
      <c r="L313" s="244"/>
      <c r="M313" s="244"/>
      <c r="N313" s="244"/>
      <c r="O313" s="244"/>
      <c r="P313" s="244"/>
    </row>
    <row r="315" spans="1:16" ht="30" customHeight="1" x14ac:dyDescent="0.35">
      <c r="A315" s="242" t="s">
        <v>300</v>
      </c>
      <c r="B315" s="243"/>
      <c r="C315" s="243"/>
      <c r="D315" s="243"/>
      <c r="E315" s="243"/>
      <c r="F315" s="243"/>
      <c r="G315" s="243"/>
      <c r="H315" s="243"/>
      <c r="I315" s="243"/>
      <c r="J315" s="14" t="s">
        <v>134</v>
      </c>
      <c r="K315" s="15">
        <v>8.1</v>
      </c>
    </row>
    <row r="316" spans="1:16" x14ac:dyDescent="0.25">
      <c r="J316" s="14" t="s">
        <v>135</v>
      </c>
      <c r="K316" s="14" t="s">
        <v>98</v>
      </c>
    </row>
    <row r="317" spans="1:16" x14ac:dyDescent="0.25">
      <c r="J317" s="14" t="s">
        <v>136</v>
      </c>
      <c r="K317" s="14" t="s">
        <v>301</v>
      </c>
    </row>
    <row r="318" spans="1:16" x14ac:dyDescent="0.25">
      <c r="J318" s="14" t="s">
        <v>138</v>
      </c>
      <c r="K318" s="14" t="s">
        <v>302</v>
      </c>
    </row>
    <row r="319" spans="1:16" x14ac:dyDescent="0.25">
      <c r="J319" s="14" t="s">
        <v>140</v>
      </c>
      <c r="K319" s="14" t="s">
        <v>301</v>
      </c>
    </row>
    <row r="320" spans="1:16" x14ac:dyDescent="0.25">
      <c r="J320" s="14" t="s">
        <v>303</v>
      </c>
      <c r="K320" s="32">
        <v>800</v>
      </c>
      <c r="L320" s="32"/>
      <c r="M320" s="32"/>
      <c r="N320" s="32"/>
    </row>
    <row r="321" spans="10:14" x14ac:dyDescent="0.25">
      <c r="J321" s="14" t="s">
        <v>304</v>
      </c>
      <c r="K321" s="32">
        <v>1180</v>
      </c>
      <c r="L321" s="32"/>
      <c r="M321" s="32"/>
      <c r="N321" s="32"/>
    </row>
    <row r="322" spans="10:14" x14ac:dyDescent="0.25">
      <c r="J322" s="14" t="s">
        <v>305</v>
      </c>
      <c r="K322" s="32">
        <v>1230</v>
      </c>
      <c r="L322" s="32"/>
      <c r="M322" s="32"/>
      <c r="N322" s="32"/>
    </row>
    <row r="323" spans="10:14" x14ac:dyDescent="0.25">
      <c r="J323" s="14" t="s">
        <v>306</v>
      </c>
      <c r="K323" s="32">
        <v>1260</v>
      </c>
      <c r="L323" s="32"/>
      <c r="M323" s="32"/>
      <c r="N323" s="32"/>
    </row>
    <row r="324" spans="10:14" x14ac:dyDescent="0.25">
      <c r="J324" s="14" t="s">
        <v>307</v>
      </c>
      <c r="K324" s="32">
        <v>1480</v>
      </c>
      <c r="L324" s="32"/>
      <c r="M324" s="32"/>
      <c r="N324" s="32"/>
    </row>
    <row r="325" spans="10:14" x14ac:dyDescent="0.25">
      <c r="J325" s="14" t="s">
        <v>308</v>
      </c>
      <c r="K325" s="32">
        <v>1780</v>
      </c>
      <c r="L325" s="32"/>
      <c r="M325" s="32"/>
      <c r="N325" s="32"/>
    </row>
    <row r="326" spans="10:14" x14ac:dyDescent="0.25">
      <c r="J326" s="14" t="s">
        <v>309</v>
      </c>
      <c r="K326" s="32">
        <v>2070</v>
      </c>
      <c r="L326" s="32"/>
      <c r="M326" s="32"/>
      <c r="N326" s="32"/>
    </row>
    <row r="327" spans="10:14" x14ac:dyDescent="0.25">
      <c r="J327" s="14" t="s">
        <v>310</v>
      </c>
      <c r="K327" s="32">
        <v>2200</v>
      </c>
      <c r="L327" s="32"/>
      <c r="M327" s="32"/>
      <c r="N327" s="32"/>
    </row>
    <row r="328" spans="10:14" x14ac:dyDescent="0.25">
      <c r="J328" s="14" t="s">
        <v>311</v>
      </c>
      <c r="K328" s="32">
        <v>2210</v>
      </c>
      <c r="L328" s="32"/>
      <c r="M328" s="32"/>
      <c r="N328" s="32"/>
    </row>
    <row r="329" spans="10:14" x14ac:dyDescent="0.25">
      <c r="J329" s="14" t="s">
        <v>312</v>
      </c>
      <c r="K329" s="32">
        <v>2260</v>
      </c>
      <c r="L329" s="32"/>
      <c r="M329" s="32"/>
      <c r="N329" s="32"/>
    </row>
    <row r="330" spans="10:14" x14ac:dyDescent="0.25">
      <c r="J330" s="14" t="s">
        <v>313</v>
      </c>
      <c r="K330" s="32">
        <v>2260</v>
      </c>
      <c r="L330" s="32"/>
      <c r="M330" s="32"/>
      <c r="N330" s="32"/>
    </row>
    <row r="331" spans="10:14" x14ac:dyDescent="0.25">
      <c r="J331" s="14" t="s">
        <v>314</v>
      </c>
      <c r="K331" s="32">
        <v>2690</v>
      </c>
      <c r="L331" s="32"/>
      <c r="M331" s="32"/>
      <c r="N331" s="32"/>
    </row>
    <row r="332" spans="10:14" x14ac:dyDescent="0.25">
      <c r="J332" s="14" t="s">
        <v>315</v>
      </c>
      <c r="K332" s="32">
        <v>3060</v>
      </c>
      <c r="L332" s="32"/>
      <c r="M332" s="32"/>
      <c r="N332" s="32"/>
    </row>
    <row r="333" spans="10:14" x14ac:dyDescent="0.25">
      <c r="J333" s="14" t="s">
        <v>316</v>
      </c>
      <c r="K333" s="32">
        <v>3160</v>
      </c>
      <c r="L333" s="32"/>
      <c r="M333" s="32"/>
      <c r="N333" s="32"/>
    </row>
    <row r="334" spans="10:14" x14ac:dyDescent="0.25">
      <c r="J334" s="14" t="s">
        <v>317</v>
      </c>
      <c r="K334" s="32">
        <v>3230</v>
      </c>
      <c r="L334" s="32"/>
      <c r="M334" s="32"/>
      <c r="N334" s="32"/>
    </row>
    <row r="335" spans="10:14" x14ac:dyDescent="0.25">
      <c r="J335" s="14" t="s">
        <v>318</v>
      </c>
      <c r="K335" s="32">
        <v>3460</v>
      </c>
      <c r="L335" s="32"/>
      <c r="M335" s="32"/>
      <c r="N335" s="32"/>
    </row>
    <row r="336" spans="10:14" x14ac:dyDescent="0.25">
      <c r="J336" s="14" t="s">
        <v>319</v>
      </c>
      <c r="K336" s="32">
        <v>3990</v>
      </c>
      <c r="L336" s="32"/>
      <c r="M336" s="32"/>
      <c r="N336" s="32"/>
    </row>
    <row r="337" spans="1:14" x14ac:dyDescent="0.25">
      <c r="J337" s="14" t="s">
        <v>320</v>
      </c>
      <c r="K337" s="32">
        <v>4000</v>
      </c>
      <c r="L337" s="32"/>
      <c r="M337" s="32"/>
      <c r="N337" s="32"/>
    </row>
    <row r="338" spans="1:14" x14ac:dyDescent="0.25">
      <c r="J338" s="14" t="s">
        <v>321</v>
      </c>
      <c r="K338" s="32">
        <v>4610</v>
      </c>
      <c r="L338" s="32"/>
      <c r="M338" s="32"/>
      <c r="N338" s="32"/>
    </row>
    <row r="339" spans="1:14" x14ac:dyDescent="0.25">
      <c r="J339" s="14" t="s">
        <v>322</v>
      </c>
      <c r="K339" s="32">
        <v>4720</v>
      </c>
      <c r="L339" s="32"/>
      <c r="M339" s="32"/>
      <c r="N339" s="32"/>
    </row>
    <row r="340" spans="1:14" x14ac:dyDescent="0.25">
      <c r="J340" s="14" t="s">
        <v>323</v>
      </c>
      <c r="K340" s="32">
        <v>5580</v>
      </c>
      <c r="L340" s="32"/>
      <c r="M340" s="32"/>
      <c r="N340" s="32"/>
    </row>
    <row r="341" spans="1:14" x14ac:dyDescent="0.25">
      <c r="J341" s="14" t="s">
        <v>324</v>
      </c>
      <c r="K341" s="32">
        <v>6770</v>
      </c>
      <c r="L341" s="32"/>
      <c r="M341" s="32"/>
      <c r="N341" s="32"/>
    </row>
    <row r="342" spans="1:14" x14ac:dyDescent="0.25">
      <c r="J342" s="14" t="s">
        <v>325</v>
      </c>
      <c r="K342" s="32">
        <v>3010</v>
      </c>
    </row>
    <row r="343" spans="1:14" x14ac:dyDescent="0.25">
      <c r="C343" s="28"/>
    </row>
    <row r="344" spans="1:14" ht="30" customHeight="1" x14ac:dyDescent="0.35">
      <c r="A344" s="242" t="s">
        <v>326</v>
      </c>
      <c r="B344" s="243"/>
      <c r="C344" s="243"/>
      <c r="D344" s="243"/>
      <c r="E344" s="243"/>
      <c r="F344" s="243"/>
      <c r="G344" s="243"/>
      <c r="H344" s="243"/>
      <c r="I344" s="243"/>
      <c r="J344" s="14" t="s">
        <v>134</v>
      </c>
      <c r="K344" s="15">
        <v>8.1999999999999993</v>
      </c>
    </row>
    <row r="345" spans="1:14" x14ac:dyDescent="0.25">
      <c r="J345" s="14" t="s">
        <v>135</v>
      </c>
      <c r="K345" s="14" t="s">
        <v>100</v>
      </c>
    </row>
    <row r="346" spans="1:14" x14ac:dyDescent="0.25">
      <c r="J346" s="14" t="s">
        <v>136</v>
      </c>
      <c r="K346" s="14" t="s">
        <v>327</v>
      </c>
    </row>
    <row r="347" spans="1:14" x14ac:dyDescent="0.25">
      <c r="J347" s="14" t="s">
        <v>138</v>
      </c>
      <c r="K347" s="14" t="s">
        <v>302</v>
      </c>
    </row>
    <row r="348" spans="1:14" x14ac:dyDescent="0.25">
      <c r="J348" s="14" t="s">
        <v>140</v>
      </c>
      <c r="K348" s="14" t="s">
        <v>327</v>
      </c>
    </row>
    <row r="349" spans="1:14" x14ac:dyDescent="0.25">
      <c r="J349" s="14" t="s">
        <v>303</v>
      </c>
      <c r="K349" s="32">
        <v>1260</v>
      </c>
      <c r="L349" s="32"/>
      <c r="M349" s="32"/>
      <c r="N349" s="32"/>
    </row>
    <row r="350" spans="1:14" x14ac:dyDescent="0.25">
      <c r="J350" s="14" t="s">
        <v>304</v>
      </c>
      <c r="K350" s="32">
        <v>3250</v>
      </c>
      <c r="L350" s="32"/>
      <c r="M350" s="32"/>
      <c r="N350" s="32"/>
    </row>
    <row r="351" spans="1:14" x14ac:dyDescent="0.25">
      <c r="J351" s="14" t="s">
        <v>309</v>
      </c>
      <c r="K351" s="32">
        <v>3620</v>
      </c>
      <c r="L351" s="32"/>
      <c r="M351" s="32"/>
      <c r="N351" s="32"/>
    </row>
    <row r="352" spans="1:14" x14ac:dyDescent="0.25">
      <c r="J352" s="14" t="s">
        <v>321</v>
      </c>
      <c r="K352" s="32">
        <v>3930</v>
      </c>
      <c r="L352" s="32"/>
      <c r="M352" s="32"/>
      <c r="N352" s="32"/>
    </row>
    <row r="353" spans="10:14" x14ac:dyDescent="0.25">
      <c r="J353" s="14" t="s">
        <v>320</v>
      </c>
      <c r="K353" s="32">
        <v>4200</v>
      </c>
      <c r="L353" s="32"/>
      <c r="M353" s="32"/>
      <c r="N353" s="32"/>
    </row>
    <row r="354" spans="10:14" x14ac:dyDescent="0.25">
      <c r="J354" s="14" t="s">
        <v>316</v>
      </c>
      <c r="K354" s="32">
        <v>4390</v>
      </c>
      <c r="L354" s="32"/>
      <c r="M354" s="32"/>
      <c r="N354" s="32"/>
    </row>
    <row r="355" spans="10:14" x14ac:dyDescent="0.25">
      <c r="J355" s="14" t="s">
        <v>310</v>
      </c>
      <c r="K355" s="32">
        <v>5320</v>
      </c>
      <c r="L355" s="32"/>
      <c r="M355" s="32"/>
      <c r="N355" s="32"/>
    </row>
    <row r="356" spans="10:14" x14ac:dyDescent="0.25">
      <c r="J356" s="14" t="s">
        <v>306</v>
      </c>
      <c r="K356" s="32">
        <v>5430</v>
      </c>
      <c r="L356" s="32"/>
      <c r="M356" s="32"/>
      <c r="N356" s="32"/>
    </row>
    <row r="357" spans="10:14" x14ac:dyDescent="0.25">
      <c r="J357" s="14" t="s">
        <v>319</v>
      </c>
      <c r="K357" s="32">
        <v>6600</v>
      </c>
      <c r="L357" s="32"/>
      <c r="M357" s="32"/>
      <c r="N357" s="32"/>
    </row>
    <row r="358" spans="10:14" x14ac:dyDescent="0.25">
      <c r="J358" s="14" t="s">
        <v>317</v>
      </c>
      <c r="K358" s="32">
        <v>6630</v>
      </c>
      <c r="L358" s="32"/>
      <c r="M358" s="32"/>
      <c r="N358" s="32"/>
    </row>
    <row r="359" spans="10:14" x14ac:dyDescent="0.25">
      <c r="J359" s="14" t="s">
        <v>311</v>
      </c>
      <c r="K359" s="32">
        <v>6760</v>
      </c>
      <c r="L359" s="32"/>
      <c r="M359" s="32"/>
      <c r="N359" s="32"/>
    </row>
    <row r="360" spans="10:14" x14ac:dyDescent="0.25">
      <c r="J360" s="14" t="s">
        <v>318</v>
      </c>
      <c r="K360" s="32">
        <v>8000</v>
      </c>
      <c r="L360" s="32"/>
      <c r="M360" s="32"/>
      <c r="N360" s="32"/>
    </row>
    <row r="361" spans="10:14" x14ac:dyDescent="0.25">
      <c r="J361" s="14" t="s">
        <v>324</v>
      </c>
      <c r="K361" s="32">
        <v>8320</v>
      </c>
      <c r="L361" s="32"/>
      <c r="M361" s="32"/>
      <c r="N361" s="32"/>
    </row>
    <row r="362" spans="10:14" x14ac:dyDescent="0.25">
      <c r="J362" s="14" t="s">
        <v>312</v>
      </c>
      <c r="K362" s="32">
        <v>9670</v>
      </c>
      <c r="L362" s="32"/>
      <c r="M362" s="32"/>
      <c r="N362" s="32"/>
    </row>
    <row r="363" spans="10:14" x14ac:dyDescent="0.25">
      <c r="J363" s="14" t="s">
        <v>313</v>
      </c>
      <c r="K363" s="32">
        <v>10650</v>
      </c>
      <c r="L363" s="32"/>
      <c r="M363" s="32"/>
      <c r="N363" s="32"/>
    </row>
    <row r="364" spans="10:14" x14ac:dyDescent="0.25">
      <c r="J364" s="14" t="s">
        <v>308</v>
      </c>
      <c r="K364" s="32">
        <v>12210</v>
      </c>
      <c r="L364" s="32"/>
      <c r="M364" s="32"/>
      <c r="N364" s="32"/>
    </row>
    <row r="365" spans="10:14" x14ac:dyDescent="0.25">
      <c r="J365" s="14" t="s">
        <v>323</v>
      </c>
      <c r="K365" s="32">
        <v>13380</v>
      </c>
      <c r="L365" s="32"/>
      <c r="M365" s="32"/>
      <c r="N365" s="32"/>
    </row>
    <row r="366" spans="10:14" x14ac:dyDescent="0.25">
      <c r="J366" s="14" t="s">
        <v>305</v>
      </c>
      <c r="K366" s="32">
        <v>14030</v>
      </c>
      <c r="L366" s="32"/>
      <c r="M366" s="32"/>
      <c r="N366" s="32"/>
    </row>
    <row r="367" spans="10:14" x14ac:dyDescent="0.25">
      <c r="J367" s="14" t="s">
        <v>314</v>
      </c>
      <c r="K367" s="32">
        <v>14430</v>
      </c>
      <c r="L367" s="32"/>
      <c r="M367" s="32"/>
      <c r="N367" s="32"/>
    </row>
    <row r="368" spans="10:14" x14ac:dyDescent="0.25">
      <c r="J368" s="14" t="s">
        <v>315</v>
      </c>
      <c r="K368" s="32">
        <v>17310</v>
      </c>
      <c r="L368" s="32"/>
      <c r="M368" s="32"/>
      <c r="N368" s="32"/>
    </row>
    <row r="369" spans="1:14" x14ac:dyDescent="0.25">
      <c r="J369" s="14" t="s">
        <v>307</v>
      </c>
      <c r="K369" s="32">
        <v>18580</v>
      </c>
      <c r="L369" s="32"/>
      <c r="M369" s="32"/>
      <c r="N369" s="32"/>
    </row>
    <row r="370" spans="1:14" x14ac:dyDescent="0.25">
      <c r="J370" s="14" t="s">
        <v>322</v>
      </c>
      <c r="K370" s="32">
        <v>29020</v>
      </c>
      <c r="L370" s="32"/>
      <c r="M370" s="32"/>
      <c r="N370" s="32"/>
    </row>
    <row r="371" spans="1:14" x14ac:dyDescent="0.25">
      <c r="C371" s="28"/>
      <c r="J371" s="14" t="s">
        <v>325</v>
      </c>
      <c r="K371" s="32">
        <v>11210</v>
      </c>
    </row>
    <row r="373" spans="1:14" ht="30" customHeight="1" x14ac:dyDescent="0.35">
      <c r="A373" s="242" t="s">
        <v>328</v>
      </c>
      <c r="B373" s="243"/>
      <c r="C373" s="243"/>
      <c r="D373" s="243"/>
      <c r="E373" s="243"/>
      <c r="F373" s="243"/>
      <c r="G373" s="243"/>
      <c r="H373" s="243"/>
      <c r="I373" s="243"/>
      <c r="J373" s="14" t="s">
        <v>134</v>
      </c>
      <c r="K373" s="15">
        <v>8.3000000000000007</v>
      </c>
    </row>
    <row r="374" spans="1:14" x14ac:dyDescent="0.25">
      <c r="J374" s="14" t="s">
        <v>135</v>
      </c>
      <c r="K374" s="14" t="s">
        <v>102</v>
      </c>
    </row>
    <row r="375" spans="1:14" x14ac:dyDescent="0.25">
      <c r="J375" s="14" t="s">
        <v>136</v>
      </c>
      <c r="K375" s="14" t="s">
        <v>175</v>
      </c>
    </row>
    <row r="376" spans="1:14" x14ac:dyDescent="0.25">
      <c r="J376" s="14" t="s">
        <v>138</v>
      </c>
      <c r="K376" s="14" t="s">
        <v>302</v>
      </c>
    </row>
    <row r="377" spans="1:14" x14ac:dyDescent="0.25">
      <c r="J377" s="14" t="s">
        <v>140</v>
      </c>
      <c r="K377" s="14" t="s">
        <v>175</v>
      </c>
    </row>
    <row r="378" spans="1:14" x14ac:dyDescent="0.25">
      <c r="J378" s="14" t="s">
        <v>308</v>
      </c>
      <c r="K378" s="31">
        <v>0.158</v>
      </c>
    </row>
    <row r="379" spans="1:14" x14ac:dyDescent="0.25">
      <c r="J379" s="14" t="s">
        <v>312</v>
      </c>
      <c r="K379" s="31">
        <v>0.17199999999999999</v>
      </c>
    </row>
    <row r="380" spans="1:14" x14ac:dyDescent="0.25">
      <c r="J380" s="14" t="s">
        <v>324</v>
      </c>
      <c r="K380" s="31">
        <v>0.188</v>
      </c>
    </row>
    <row r="381" spans="1:14" x14ac:dyDescent="0.25">
      <c r="J381" s="14" t="s">
        <v>323</v>
      </c>
      <c r="K381" s="31">
        <v>0.20200000000000001</v>
      </c>
    </row>
    <row r="382" spans="1:14" x14ac:dyDescent="0.25">
      <c r="J382" s="14" t="s">
        <v>307</v>
      </c>
      <c r="K382" s="31">
        <v>0.20799999999999999</v>
      </c>
    </row>
    <row r="383" spans="1:14" x14ac:dyDescent="0.25">
      <c r="J383" s="14" t="s">
        <v>309</v>
      </c>
      <c r="K383" s="31">
        <v>0.20799999999999999</v>
      </c>
    </row>
    <row r="384" spans="1:14" x14ac:dyDescent="0.25">
      <c r="J384" s="14" t="s">
        <v>318</v>
      </c>
      <c r="K384" s="31">
        <v>0.217</v>
      </c>
    </row>
    <row r="385" spans="3:11" x14ac:dyDescent="0.25">
      <c r="J385" s="14" t="s">
        <v>313</v>
      </c>
      <c r="K385" s="31">
        <v>0.219</v>
      </c>
    </row>
    <row r="386" spans="3:11" x14ac:dyDescent="0.25">
      <c r="J386" s="14" t="s">
        <v>314</v>
      </c>
      <c r="K386" s="31">
        <v>0.221</v>
      </c>
    </row>
    <row r="387" spans="3:11" x14ac:dyDescent="0.25">
      <c r="J387" s="14" t="s">
        <v>310</v>
      </c>
      <c r="K387" s="31">
        <v>0.222</v>
      </c>
    </row>
    <row r="388" spans="3:11" x14ac:dyDescent="0.25">
      <c r="J388" s="14" t="s">
        <v>311</v>
      </c>
      <c r="K388" s="31">
        <v>0.23499999999999999</v>
      </c>
    </row>
    <row r="389" spans="3:11" x14ac:dyDescent="0.25">
      <c r="J389" s="14" t="s">
        <v>304</v>
      </c>
      <c r="K389" s="31">
        <v>0.24099999999999999</v>
      </c>
    </row>
    <row r="390" spans="3:11" x14ac:dyDescent="0.25">
      <c r="J390" s="14" t="s">
        <v>306</v>
      </c>
      <c r="K390" s="31">
        <v>0.24199999999999999</v>
      </c>
    </row>
    <row r="391" spans="3:11" x14ac:dyDescent="0.25">
      <c r="J391" s="14" t="s">
        <v>316</v>
      </c>
      <c r="K391" s="31">
        <v>0.248</v>
      </c>
    </row>
    <row r="392" spans="3:11" x14ac:dyDescent="0.25">
      <c r="J392" s="14" t="s">
        <v>305</v>
      </c>
      <c r="K392" s="31">
        <v>0.25900000000000001</v>
      </c>
    </row>
    <row r="393" spans="3:11" x14ac:dyDescent="0.25">
      <c r="J393" s="14" t="s">
        <v>303</v>
      </c>
      <c r="K393" s="31">
        <v>0.27</v>
      </c>
    </row>
    <row r="394" spans="3:11" x14ac:dyDescent="0.25">
      <c r="J394" s="14" t="s">
        <v>322</v>
      </c>
      <c r="K394" s="31">
        <v>0.27100000000000002</v>
      </c>
    </row>
    <row r="395" spans="3:11" x14ac:dyDescent="0.25">
      <c r="J395" s="14" t="s">
        <v>317</v>
      </c>
      <c r="K395" s="31">
        <v>0.28399999999999997</v>
      </c>
    </row>
    <row r="396" spans="3:11" x14ac:dyDescent="0.25">
      <c r="J396" s="14" t="s">
        <v>320</v>
      </c>
      <c r="K396" s="31">
        <v>0.29299999999999998</v>
      </c>
    </row>
    <row r="397" spans="3:11" x14ac:dyDescent="0.25">
      <c r="J397" s="14" t="s">
        <v>315</v>
      </c>
      <c r="K397" s="31">
        <v>0.30199999999999999</v>
      </c>
    </row>
    <row r="398" spans="3:11" x14ac:dyDescent="0.25">
      <c r="J398" s="14" t="s">
        <v>321</v>
      </c>
      <c r="K398" s="31">
        <v>0.36</v>
      </c>
    </row>
    <row r="399" spans="3:11" x14ac:dyDescent="0.25">
      <c r="J399" s="14" t="s">
        <v>319</v>
      </c>
      <c r="K399" s="31">
        <v>0.375</v>
      </c>
    </row>
    <row r="400" spans="3:11" x14ac:dyDescent="0.25">
      <c r="C400" s="28"/>
      <c r="J400" s="14" t="s">
        <v>325</v>
      </c>
      <c r="K400" s="31">
        <v>0.247</v>
      </c>
    </row>
    <row r="402" spans="1:14" ht="30" customHeight="1" x14ac:dyDescent="0.35">
      <c r="A402" s="242" t="s">
        <v>329</v>
      </c>
      <c r="B402" s="243"/>
      <c r="C402" s="243"/>
      <c r="D402" s="243"/>
      <c r="E402" s="243"/>
      <c r="F402" s="243"/>
      <c r="G402" s="243"/>
      <c r="H402" s="243"/>
      <c r="I402" s="243"/>
      <c r="J402" s="14" t="s">
        <v>134</v>
      </c>
      <c r="K402" s="15">
        <v>8.4</v>
      </c>
    </row>
    <row r="403" spans="1:14" x14ac:dyDescent="0.25">
      <c r="J403" s="14" t="s">
        <v>135</v>
      </c>
      <c r="K403" s="14" t="s">
        <v>104</v>
      </c>
    </row>
    <row r="404" spans="1:14" x14ac:dyDescent="0.25">
      <c r="J404" s="14" t="s">
        <v>136</v>
      </c>
      <c r="K404" s="14" t="s">
        <v>330</v>
      </c>
    </row>
    <row r="405" spans="1:14" x14ac:dyDescent="0.25">
      <c r="J405" s="14" t="s">
        <v>138</v>
      </c>
      <c r="K405" s="14" t="s">
        <v>302</v>
      </c>
    </row>
    <row r="406" spans="1:14" x14ac:dyDescent="0.25">
      <c r="J406" s="14" t="s">
        <v>140</v>
      </c>
      <c r="K406" s="14" t="s">
        <v>330</v>
      </c>
    </row>
    <row r="407" spans="1:14" x14ac:dyDescent="0.25">
      <c r="J407" s="14" t="s">
        <v>303</v>
      </c>
      <c r="K407" s="32">
        <v>102200</v>
      </c>
      <c r="L407" s="32"/>
      <c r="M407" s="32"/>
      <c r="N407" s="32"/>
    </row>
    <row r="408" spans="1:14" x14ac:dyDescent="0.25">
      <c r="J408" s="14" t="s">
        <v>304</v>
      </c>
      <c r="K408" s="32">
        <v>123100</v>
      </c>
      <c r="L408" s="32"/>
      <c r="M408" s="32"/>
      <c r="N408" s="32"/>
    </row>
    <row r="409" spans="1:14" x14ac:dyDescent="0.25">
      <c r="J409" s="14" t="s">
        <v>305</v>
      </c>
      <c r="K409" s="32">
        <v>125600</v>
      </c>
      <c r="L409" s="32"/>
      <c r="M409" s="32"/>
      <c r="N409" s="32"/>
    </row>
    <row r="410" spans="1:14" x14ac:dyDescent="0.25">
      <c r="J410" s="14" t="s">
        <v>306</v>
      </c>
      <c r="K410" s="32">
        <v>129500</v>
      </c>
      <c r="L410" s="32"/>
      <c r="M410" s="32"/>
      <c r="N410" s="32"/>
    </row>
    <row r="411" spans="1:14" x14ac:dyDescent="0.25">
      <c r="J411" s="14" t="s">
        <v>307</v>
      </c>
      <c r="K411" s="32">
        <v>144600</v>
      </c>
      <c r="L411" s="32"/>
      <c r="M411" s="32"/>
      <c r="N411" s="32"/>
    </row>
    <row r="412" spans="1:14" x14ac:dyDescent="0.25">
      <c r="J412" s="14" t="s">
        <v>311</v>
      </c>
      <c r="K412" s="32">
        <v>165300</v>
      </c>
      <c r="L412" s="32"/>
      <c r="M412" s="32"/>
      <c r="N412" s="32"/>
    </row>
    <row r="413" spans="1:14" x14ac:dyDescent="0.25">
      <c r="J413" s="14" t="s">
        <v>309</v>
      </c>
      <c r="K413" s="32">
        <v>165500</v>
      </c>
      <c r="L413" s="32"/>
      <c r="M413" s="32"/>
      <c r="N413" s="32"/>
    </row>
    <row r="414" spans="1:14" x14ac:dyDescent="0.25">
      <c r="J414" s="14" t="s">
        <v>308</v>
      </c>
      <c r="K414" s="32">
        <v>168500</v>
      </c>
      <c r="L414" s="32"/>
      <c r="M414" s="32"/>
      <c r="N414" s="32"/>
    </row>
    <row r="415" spans="1:14" x14ac:dyDescent="0.25">
      <c r="J415" s="14" t="s">
        <v>315</v>
      </c>
      <c r="K415" s="32">
        <v>171700</v>
      </c>
      <c r="L415" s="32"/>
      <c r="M415" s="32"/>
      <c r="N415" s="32"/>
    </row>
    <row r="416" spans="1:14" x14ac:dyDescent="0.25">
      <c r="J416" s="14" t="s">
        <v>313</v>
      </c>
      <c r="K416" s="32">
        <v>172600</v>
      </c>
      <c r="L416" s="32"/>
      <c r="M416" s="32"/>
      <c r="N416" s="32"/>
    </row>
    <row r="417" spans="1:14" x14ac:dyDescent="0.25">
      <c r="J417" s="14" t="s">
        <v>310</v>
      </c>
      <c r="K417" s="32">
        <v>177600</v>
      </c>
      <c r="L417" s="32"/>
      <c r="M417" s="32"/>
      <c r="N417" s="32"/>
    </row>
    <row r="418" spans="1:14" x14ac:dyDescent="0.25">
      <c r="J418" s="14" t="s">
        <v>319</v>
      </c>
      <c r="K418" s="32">
        <v>183300</v>
      </c>
      <c r="L418" s="32"/>
      <c r="M418" s="32"/>
      <c r="N418" s="32"/>
    </row>
    <row r="419" spans="1:14" x14ac:dyDescent="0.25">
      <c r="J419" s="14" t="s">
        <v>312</v>
      </c>
      <c r="K419" s="32">
        <v>184600</v>
      </c>
      <c r="L419" s="32"/>
      <c r="M419" s="32"/>
      <c r="N419" s="32"/>
    </row>
    <row r="420" spans="1:14" x14ac:dyDescent="0.25">
      <c r="J420" s="14" t="s">
        <v>317</v>
      </c>
      <c r="K420" s="32">
        <v>187100</v>
      </c>
      <c r="L420" s="32"/>
      <c r="M420" s="32"/>
      <c r="N420" s="32"/>
    </row>
    <row r="421" spans="1:14" x14ac:dyDescent="0.25">
      <c r="J421" s="14" t="s">
        <v>314</v>
      </c>
      <c r="K421" s="32">
        <v>191200</v>
      </c>
      <c r="L421" s="32"/>
      <c r="M421" s="32"/>
      <c r="N421" s="32"/>
    </row>
    <row r="422" spans="1:14" x14ac:dyDescent="0.25">
      <c r="J422" s="14" t="s">
        <v>316</v>
      </c>
      <c r="K422" s="32">
        <v>195800</v>
      </c>
      <c r="L422" s="32"/>
      <c r="M422" s="32"/>
      <c r="N422" s="32"/>
    </row>
    <row r="423" spans="1:14" x14ac:dyDescent="0.25">
      <c r="J423" s="14" t="s">
        <v>321</v>
      </c>
      <c r="K423" s="32">
        <v>199500</v>
      </c>
      <c r="L423" s="32"/>
      <c r="M423" s="32"/>
      <c r="N423" s="32"/>
    </row>
    <row r="424" spans="1:14" x14ac:dyDescent="0.25">
      <c r="J424" s="14" t="s">
        <v>320</v>
      </c>
      <c r="K424" s="32">
        <v>199900</v>
      </c>
      <c r="L424" s="32"/>
      <c r="M424" s="32"/>
      <c r="N424" s="32"/>
    </row>
    <row r="425" spans="1:14" x14ac:dyDescent="0.25">
      <c r="J425" s="14" t="s">
        <v>318</v>
      </c>
      <c r="K425" s="32">
        <v>201400</v>
      </c>
      <c r="L425" s="32"/>
      <c r="M425" s="32"/>
      <c r="N425" s="32"/>
    </row>
    <row r="426" spans="1:14" x14ac:dyDescent="0.25">
      <c r="J426" s="14" t="s">
        <v>322</v>
      </c>
      <c r="K426" s="32">
        <v>226200</v>
      </c>
      <c r="L426" s="32"/>
      <c r="M426" s="32"/>
      <c r="N426" s="32"/>
    </row>
    <row r="427" spans="1:14" x14ac:dyDescent="0.25">
      <c r="J427" s="14" t="s">
        <v>323</v>
      </c>
      <c r="K427" s="32">
        <v>249900</v>
      </c>
      <c r="L427" s="32"/>
      <c r="M427" s="32"/>
      <c r="N427" s="32"/>
    </row>
    <row r="428" spans="1:14" x14ac:dyDescent="0.25">
      <c r="J428" s="14" t="s">
        <v>324</v>
      </c>
      <c r="K428" s="32">
        <v>282200</v>
      </c>
      <c r="L428" s="32"/>
      <c r="M428" s="32"/>
      <c r="N428" s="32"/>
    </row>
    <row r="429" spans="1:14" x14ac:dyDescent="0.25">
      <c r="J429" s="14" t="s">
        <v>325</v>
      </c>
      <c r="K429" s="32">
        <v>182500</v>
      </c>
      <c r="L429" s="32"/>
      <c r="M429" s="32"/>
      <c r="N429" s="32"/>
    </row>
    <row r="430" spans="1:14" x14ac:dyDescent="0.25">
      <c r="C430" s="28"/>
    </row>
    <row r="431" spans="1:14" ht="30" customHeight="1" x14ac:dyDescent="0.35">
      <c r="A431" s="242" t="s">
        <v>331</v>
      </c>
      <c r="B431" s="243"/>
      <c r="C431" s="243"/>
      <c r="D431" s="243"/>
      <c r="E431" s="243"/>
      <c r="F431" s="243"/>
      <c r="G431" s="243"/>
      <c r="H431" s="243"/>
      <c r="I431" s="243"/>
      <c r="J431" s="14" t="s">
        <v>134</v>
      </c>
      <c r="K431" s="15">
        <v>9.1</v>
      </c>
    </row>
    <row r="432" spans="1:14" x14ac:dyDescent="0.25">
      <c r="J432" s="14" t="s">
        <v>135</v>
      </c>
      <c r="K432" s="14" t="s">
        <v>108</v>
      </c>
    </row>
    <row r="433" spans="10:14" x14ac:dyDescent="0.25">
      <c r="J433" s="14" t="s">
        <v>136</v>
      </c>
      <c r="K433" s="14" t="s">
        <v>332</v>
      </c>
    </row>
    <row r="434" spans="10:14" x14ac:dyDescent="0.25">
      <c r="J434" s="14" t="s">
        <v>138</v>
      </c>
      <c r="K434" s="14" t="s">
        <v>147</v>
      </c>
    </row>
    <row r="435" spans="10:14" ht="37.5" x14ac:dyDescent="0.25">
      <c r="J435" s="14" t="s">
        <v>140</v>
      </c>
      <c r="K435" s="14" t="s">
        <v>141</v>
      </c>
      <c r="L435" s="14" t="s">
        <v>333</v>
      </c>
      <c r="M435" s="19" t="s">
        <v>334</v>
      </c>
      <c r="N435" s="19" t="s">
        <v>335</v>
      </c>
    </row>
    <row r="436" spans="10:14" x14ac:dyDescent="0.25">
      <c r="J436" s="14" t="s">
        <v>336</v>
      </c>
      <c r="K436" s="32">
        <v>3320</v>
      </c>
      <c r="L436" s="32">
        <v>1070</v>
      </c>
      <c r="M436" s="32">
        <v>5440</v>
      </c>
      <c r="N436" s="32">
        <v>1340</v>
      </c>
    </row>
    <row r="437" spans="10:14" x14ac:dyDescent="0.25">
      <c r="J437" s="14">
        <v>2</v>
      </c>
      <c r="K437" s="32">
        <v>4400</v>
      </c>
      <c r="L437" s="32">
        <v>1280</v>
      </c>
      <c r="M437" s="32">
        <v>5440</v>
      </c>
      <c r="N437" s="32">
        <v>1340</v>
      </c>
    </row>
    <row r="438" spans="10:14" x14ac:dyDescent="0.25">
      <c r="J438" s="14">
        <v>3</v>
      </c>
      <c r="K438" s="32">
        <v>5060</v>
      </c>
      <c r="L438" s="32">
        <v>1360</v>
      </c>
      <c r="M438" s="32">
        <v>5440</v>
      </c>
      <c r="N438" s="32">
        <v>1340</v>
      </c>
    </row>
    <row r="439" spans="10:14" x14ac:dyDescent="0.25">
      <c r="J439" s="14">
        <v>4</v>
      </c>
      <c r="K439" s="32">
        <v>5510</v>
      </c>
      <c r="L439" s="32">
        <v>1330</v>
      </c>
      <c r="M439" s="32">
        <v>5440</v>
      </c>
      <c r="N439" s="32">
        <v>1340</v>
      </c>
    </row>
    <row r="440" spans="10:14" x14ac:dyDescent="0.25">
      <c r="J440" s="14">
        <v>5</v>
      </c>
      <c r="K440" s="32">
        <v>5980</v>
      </c>
      <c r="L440" s="32">
        <v>1550</v>
      </c>
      <c r="M440" s="32">
        <v>5440</v>
      </c>
      <c r="N440" s="32">
        <v>1340</v>
      </c>
    </row>
    <row r="441" spans="10:14" x14ac:dyDescent="0.25">
      <c r="J441" s="14">
        <v>6</v>
      </c>
      <c r="K441" s="32">
        <v>5940</v>
      </c>
      <c r="L441" s="32">
        <v>1520</v>
      </c>
      <c r="M441" s="32">
        <v>5440</v>
      </c>
      <c r="N441" s="32">
        <v>1340</v>
      </c>
    </row>
    <row r="442" spans="10:14" x14ac:dyDescent="0.25">
      <c r="J442" s="14">
        <v>7</v>
      </c>
      <c r="K442" s="32">
        <v>6010</v>
      </c>
      <c r="L442" s="32">
        <v>1480</v>
      </c>
      <c r="M442" s="32">
        <v>5440</v>
      </c>
      <c r="N442" s="32">
        <v>1340</v>
      </c>
    </row>
    <row r="443" spans="10:14" x14ac:dyDescent="0.25">
      <c r="J443" s="14">
        <v>8</v>
      </c>
      <c r="K443" s="32">
        <v>6200</v>
      </c>
      <c r="L443" s="32">
        <v>1380</v>
      </c>
      <c r="M443" s="32">
        <v>5440</v>
      </c>
      <c r="N443" s="32">
        <v>1340</v>
      </c>
    </row>
    <row r="444" spans="10:14" x14ac:dyDescent="0.25">
      <c r="J444" s="14">
        <v>9</v>
      </c>
      <c r="K444" s="32">
        <v>6400</v>
      </c>
      <c r="L444" s="32">
        <v>1340</v>
      </c>
      <c r="M444" s="32">
        <v>5440</v>
      </c>
      <c r="N444" s="32">
        <v>1340</v>
      </c>
    </row>
    <row r="445" spans="10:14" x14ac:dyDescent="0.25">
      <c r="J445" s="14" t="s">
        <v>337</v>
      </c>
      <c r="K445" s="32">
        <v>5610</v>
      </c>
      <c r="L445" s="32">
        <v>1040</v>
      </c>
      <c r="M445" s="32">
        <v>5440</v>
      </c>
      <c r="N445" s="32">
        <v>1340</v>
      </c>
    </row>
    <row r="446" spans="10:14" x14ac:dyDescent="0.25">
      <c r="J446" s="14" t="s">
        <v>325</v>
      </c>
      <c r="K446" s="32">
        <v>5440</v>
      </c>
      <c r="L446" s="32">
        <v>1340</v>
      </c>
    </row>
    <row r="447" spans="10:14" x14ac:dyDescent="0.25">
      <c r="J447" s="14" t="s">
        <v>338</v>
      </c>
      <c r="K447" s="32">
        <v>750</v>
      </c>
      <c r="L447" s="32">
        <v>250</v>
      </c>
    </row>
    <row r="448" spans="10:14" ht="33" customHeight="1" x14ac:dyDescent="0.25">
      <c r="K448" s="38"/>
    </row>
    <row r="449" spans="1:14" ht="30" customHeight="1" x14ac:dyDescent="0.35">
      <c r="A449" s="242" t="s">
        <v>339</v>
      </c>
      <c r="B449" s="243"/>
      <c r="C449" s="243"/>
      <c r="D449" s="243"/>
      <c r="E449" s="243"/>
      <c r="F449" s="243"/>
      <c r="G449" s="243"/>
      <c r="H449" s="243"/>
      <c r="I449" s="243"/>
      <c r="J449" s="14" t="s">
        <v>134</v>
      </c>
      <c r="K449" s="15">
        <v>9.1999999999999993</v>
      </c>
    </row>
    <row r="450" spans="1:14" x14ac:dyDescent="0.25">
      <c r="J450" s="14" t="s">
        <v>135</v>
      </c>
      <c r="K450" s="14" t="s">
        <v>110</v>
      </c>
    </row>
    <row r="451" spans="1:14" x14ac:dyDescent="0.25">
      <c r="J451" s="14" t="s">
        <v>136</v>
      </c>
      <c r="K451" s="14" t="s">
        <v>332</v>
      </c>
    </row>
    <row r="452" spans="1:14" x14ac:dyDescent="0.25">
      <c r="J452" s="14" t="s">
        <v>138</v>
      </c>
      <c r="K452" s="14" t="s">
        <v>170</v>
      </c>
    </row>
    <row r="453" spans="1:14" ht="62.5" x14ac:dyDescent="0.25">
      <c r="J453" s="14" t="s">
        <v>140</v>
      </c>
      <c r="K453" s="14" t="s">
        <v>141</v>
      </c>
      <c r="L453" s="19" t="s">
        <v>340</v>
      </c>
      <c r="M453" s="19" t="s">
        <v>334</v>
      </c>
      <c r="N453" s="19" t="s">
        <v>341</v>
      </c>
    </row>
    <row r="454" spans="1:14" x14ac:dyDescent="0.25">
      <c r="J454" s="14" t="s">
        <v>336</v>
      </c>
      <c r="K454" s="32">
        <v>3.6</v>
      </c>
      <c r="L454" s="32">
        <v>3</v>
      </c>
      <c r="M454" s="32">
        <v>16.3</v>
      </c>
      <c r="N454" s="32">
        <v>6.3</v>
      </c>
    </row>
    <row r="455" spans="1:14" x14ac:dyDescent="0.25">
      <c r="J455" s="14">
        <v>2</v>
      </c>
      <c r="K455" s="32">
        <v>5.4</v>
      </c>
      <c r="L455" s="32">
        <v>3.9</v>
      </c>
      <c r="M455" s="32">
        <v>16.3</v>
      </c>
      <c r="N455" s="32">
        <v>6.3</v>
      </c>
    </row>
    <row r="456" spans="1:14" x14ac:dyDescent="0.25">
      <c r="J456" s="14">
        <v>3</v>
      </c>
      <c r="K456" s="32">
        <v>7.1</v>
      </c>
      <c r="L456" s="32">
        <v>4.7</v>
      </c>
      <c r="M456" s="32">
        <v>16.3</v>
      </c>
      <c r="N456" s="32">
        <v>6.3</v>
      </c>
    </row>
    <row r="457" spans="1:14" x14ac:dyDescent="0.25">
      <c r="J457" s="14">
        <v>4</v>
      </c>
      <c r="K457" s="32">
        <v>8</v>
      </c>
      <c r="L457" s="32">
        <v>4.7</v>
      </c>
      <c r="M457" s="32">
        <v>16.3</v>
      </c>
      <c r="N457" s="32">
        <v>6.3</v>
      </c>
    </row>
    <row r="458" spans="1:14" x14ac:dyDescent="0.25">
      <c r="J458" s="14">
        <v>5</v>
      </c>
      <c r="K458" s="32">
        <v>14.8</v>
      </c>
      <c r="L458" s="32">
        <v>6.8</v>
      </c>
      <c r="M458" s="32">
        <v>16.3</v>
      </c>
      <c r="N458" s="32">
        <v>6.3</v>
      </c>
    </row>
    <row r="459" spans="1:14" x14ac:dyDescent="0.25">
      <c r="J459" s="14">
        <v>6</v>
      </c>
      <c r="K459" s="32">
        <v>17.3</v>
      </c>
      <c r="L459" s="32">
        <v>7.7</v>
      </c>
      <c r="M459" s="32">
        <v>16.3</v>
      </c>
      <c r="N459" s="32">
        <v>6.3</v>
      </c>
    </row>
    <row r="460" spans="1:14" x14ac:dyDescent="0.25">
      <c r="J460" s="14">
        <v>7</v>
      </c>
      <c r="K460" s="32">
        <v>20.2</v>
      </c>
      <c r="L460" s="32">
        <v>7.8</v>
      </c>
      <c r="M460" s="32">
        <v>16.3</v>
      </c>
      <c r="N460" s="32">
        <v>6.3</v>
      </c>
    </row>
    <row r="461" spans="1:14" x14ac:dyDescent="0.25">
      <c r="J461" s="14">
        <v>8</v>
      </c>
      <c r="K461" s="32">
        <v>25.9</v>
      </c>
      <c r="L461" s="32">
        <v>8.5</v>
      </c>
      <c r="M461" s="32">
        <v>16.3</v>
      </c>
      <c r="N461" s="32">
        <v>6.3</v>
      </c>
    </row>
    <row r="462" spans="1:14" x14ac:dyDescent="0.25">
      <c r="J462" s="14">
        <v>9</v>
      </c>
      <c r="K462" s="32">
        <v>27.4</v>
      </c>
      <c r="L462" s="32">
        <v>8.1</v>
      </c>
      <c r="M462" s="32">
        <v>16.3</v>
      </c>
      <c r="N462" s="32">
        <v>6.3</v>
      </c>
    </row>
    <row r="463" spans="1:14" x14ac:dyDescent="0.25">
      <c r="J463" s="14" t="s">
        <v>337</v>
      </c>
      <c r="K463" s="32">
        <v>33.799999999999997</v>
      </c>
      <c r="L463" s="32">
        <v>7.6</v>
      </c>
      <c r="M463" s="32">
        <v>16.3</v>
      </c>
      <c r="N463" s="32">
        <v>6.3</v>
      </c>
    </row>
    <row r="464" spans="1:14" x14ac:dyDescent="0.25">
      <c r="J464" s="14" t="s">
        <v>325</v>
      </c>
      <c r="K464" s="32">
        <v>16.3</v>
      </c>
      <c r="L464" s="32">
        <v>6.3</v>
      </c>
    </row>
    <row r="465" spans="1:16" x14ac:dyDescent="0.25">
      <c r="J465" s="14" t="s">
        <v>338</v>
      </c>
      <c r="K465" s="32">
        <v>2.6</v>
      </c>
      <c r="L465" s="32">
        <v>1.1000000000000001</v>
      </c>
    </row>
    <row r="466" spans="1:16" ht="40.4" customHeight="1" x14ac:dyDescent="0.25">
      <c r="J466" s="244" t="s">
        <v>342</v>
      </c>
      <c r="K466" s="244"/>
      <c r="L466" s="244"/>
      <c r="M466" s="244"/>
      <c r="N466" s="244"/>
      <c r="O466" s="244"/>
      <c r="P466" s="244"/>
    </row>
    <row r="468" spans="1:16" ht="30" customHeight="1" x14ac:dyDescent="0.35">
      <c r="A468" s="242" t="s">
        <v>343</v>
      </c>
      <c r="B468" s="243"/>
      <c r="C468" s="243"/>
      <c r="D468" s="243"/>
      <c r="E468" s="243"/>
      <c r="F468" s="243"/>
      <c r="G468" s="243"/>
      <c r="H468" s="243"/>
      <c r="I468" s="243"/>
      <c r="J468" s="14" t="s">
        <v>134</v>
      </c>
      <c r="K468" s="15">
        <v>9.3000000000000007</v>
      </c>
    </row>
    <row r="469" spans="1:16" x14ac:dyDescent="0.25">
      <c r="J469" s="14" t="s">
        <v>135</v>
      </c>
      <c r="K469" s="14" t="s">
        <v>112</v>
      </c>
    </row>
    <row r="470" spans="1:16" x14ac:dyDescent="0.25">
      <c r="J470" s="14" t="s">
        <v>136</v>
      </c>
      <c r="K470" s="14" t="s">
        <v>332</v>
      </c>
    </row>
    <row r="471" spans="1:16" x14ac:dyDescent="0.25">
      <c r="J471" s="14" t="s">
        <v>138</v>
      </c>
      <c r="K471" s="14" t="s">
        <v>175</v>
      </c>
    </row>
    <row r="472" spans="1:16" x14ac:dyDescent="0.25">
      <c r="J472" s="14" t="s">
        <v>140</v>
      </c>
      <c r="K472" s="14" t="s">
        <v>175</v>
      </c>
      <c r="L472" s="14" t="s">
        <v>335</v>
      </c>
    </row>
    <row r="473" spans="1:16" x14ac:dyDescent="0.25">
      <c r="J473" s="14" t="s">
        <v>336</v>
      </c>
      <c r="K473" s="31">
        <v>0.32300000000000001</v>
      </c>
      <c r="L473" s="31">
        <v>0.245</v>
      </c>
      <c r="M473" s="31"/>
      <c r="N473" s="31"/>
    </row>
    <row r="474" spans="1:16" x14ac:dyDescent="0.25">
      <c r="J474" s="14">
        <v>2</v>
      </c>
      <c r="K474" s="31">
        <v>0.29199999999999998</v>
      </c>
      <c r="L474" s="31">
        <v>0.245</v>
      </c>
      <c r="M474" s="31"/>
      <c r="N474" s="31"/>
    </row>
    <row r="475" spans="1:16" x14ac:dyDescent="0.25">
      <c r="J475" s="14">
        <v>3</v>
      </c>
      <c r="K475" s="31">
        <v>0.26800000000000002</v>
      </c>
      <c r="L475" s="31">
        <v>0.245</v>
      </c>
      <c r="M475" s="31"/>
      <c r="N475" s="31"/>
    </row>
    <row r="476" spans="1:16" x14ac:dyDescent="0.25">
      <c r="J476" s="14">
        <v>4</v>
      </c>
      <c r="K476" s="31">
        <v>0.24099999999999999</v>
      </c>
      <c r="L476" s="31">
        <v>0.245</v>
      </c>
      <c r="M476" s="31"/>
      <c r="N476" s="31"/>
    </row>
    <row r="477" spans="1:16" x14ac:dyDescent="0.25">
      <c r="J477" s="14">
        <v>5</v>
      </c>
      <c r="K477" s="31">
        <v>0.26</v>
      </c>
      <c r="L477" s="31">
        <v>0.245</v>
      </c>
      <c r="M477" s="31"/>
      <c r="N477" s="31"/>
    </row>
    <row r="478" spans="1:16" x14ac:dyDescent="0.25">
      <c r="J478" s="14">
        <v>6</v>
      </c>
      <c r="K478" s="31">
        <v>0.255</v>
      </c>
      <c r="L478" s="31">
        <v>0.245</v>
      </c>
      <c r="M478" s="31"/>
      <c r="N478" s="31"/>
    </row>
    <row r="479" spans="1:16" x14ac:dyDescent="0.25">
      <c r="J479" s="14">
        <v>7</v>
      </c>
      <c r="K479" s="31">
        <v>0.246</v>
      </c>
      <c r="L479" s="31">
        <v>0.245</v>
      </c>
      <c r="M479" s="31"/>
      <c r="N479" s="31"/>
    </row>
    <row r="480" spans="1:16" x14ac:dyDescent="0.25">
      <c r="J480" s="14">
        <v>8</v>
      </c>
      <c r="K480" s="31">
        <v>0.222</v>
      </c>
      <c r="L480" s="31">
        <v>0.245</v>
      </c>
      <c r="M480" s="31"/>
      <c r="N480" s="31"/>
    </row>
    <row r="481" spans="1:14" x14ac:dyDescent="0.25">
      <c r="J481" s="14">
        <v>9</v>
      </c>
      <c r="K481" s="31">
        <v>0.21</v>
      </c>
      <c r="L481" s="31">
        <v>0.245</v>
      </c>
      <c r="M481" s="31"/>
      <c r="N481" s="31"/>
    </row>
    <row r="482" spans="1:14" x14ac:dyDescent="0.25">
      <c r="J482" s="14" t="s">
        <v>337</v>
      </c>
      <c r="K482" s="31">
        <v>0.186</v>
      </c>
      <c r="L482" s="31">
        <v>0.245</v>
      </c>
      <c r="M482" s="31"/>
      <c r="N482" s="31"/>
    </row>
    <row r="483" spans="1:14" x14ac:dyDescent="0.25">
      <c r="J483" s="14" t="s">
        <v>344</v>
      </c>
      <c r="K483" s="31">
        <v>0.245</v>
      </c>
      <c r="L483" s="31"/>
      <c r="M483" s="31"/>
      <c r="N483" s="31"/>
    </row>
    <row r="484" spans="1:14" x14ac:dyDescent="0.25">
      <c r="J484" s="14" t="s">
        <v>338</v>
      </c>
      <c r="K484" s="31">
        <v>0.33400000000000002</v>
      </c>
      <c r="L484" s="32"/>
      <c r="M484" s="32"/>
      <c r="N484" s="32"/>
    </row>
    <row r="485" spans="1:14" ht="27" customHeight="1" x14ac:dyDescent="0.25"/>
    <row r="486" spans="1:14" ht="30" customHeight="1" x14ac:dyDescent="0.35">
      <c r="A486" s="242" t="s">
        <v>345</v>
      </c>
      <c r="B486" s="242"/>
      <c r="C486" s="242"/>
      <c r="D486" s="242"/>
      <c r="E486" s="242"/>
      <c r="F486" s="242"/>
      <c r="G486" s="242"/>
      <c r="H486" s="242"/>
      <c r="I486" s="242"/>
      <c r="J486" s="14" t="s">
        <v>134</v>
      </c>
      <c r="K486" s="15" t="s">
        <v>0</v>
      </c>
    </row>
    <row r="487" spans="1:14" x14ac:dyDescent="0.25">
      <c r="J487" s="14" t="s">
        <v>135</v>
      </c>
      <c r="K487" s="14" t="s">
        <v>114</v>
      </c>
    </row>
    <row r="488" spans="1:14" x14ac:dyDescent="0.25">
      <c r="J488" s="14" t="s">
        <v>136</v>
      </c>
      <c r="K488" s="14" t="s">
        <v>183</v>
      </c>
    </row>
    <row r="489" spans="1:14" x14ac:dyDescent="0.25">
      <c r="J489" s="14" t="s">
        <v>138</v>
      </c>
      <c r="K489" s="14" t="s">
        <v>346</v>
      </c>
    </row>
    <row r="490" spans="1:14" x14ac:dyDescent="0.25">
      <c r="J490" s="14" t="s">
        <v>140</v>
      </c>
      <c r="K490" s="14" t="s">
        <v>147</v>
      </c>
      <c r="L490" s="14" t="s">
        <v>264</v>
      </c>
    </row>
    <row r="491" spans="1:14" x14ac:dyDescent="0.25">
      <c r="J491" s="14" t="s">
        <v>186</v>
      </c>
      <c r="K491" s="31">
        <v>0.105</v>
      </c>
      <c r="L491" s="31">
        <v>0.29799999999999999</v>
      </c>
      <c r="M491" s="31"/>
      <c r="N491" s="31"/>
    </row>
    <row r="492" spans="1:14" x14ac:dyDescent="0.25">
      <c r="J492" s="14" t="s">
        <v>187</v>
      </c>
      <c r="K492" s="31">
        <v>7.1999999999999995E-2</v>
      </c>
      <c r="L492" s="31">
        <v>6.0999999999999999E-2</v>
      </c>
      <c r="M492" s="31"/>
      <c r="N492" s="31"/>
    </row>
    <row r="493" spans="1:14" x14ac:dyDescent="0.25">
      <c r="J493" s="14" t="s">
        <v>188</v>
      </c>
      <c r="K493" s="31">
        <v>5.8000000000000003E-2</v>
      </c>
      <c r="L493" s="31">
        <v>9.0999999999999998E-2</v>
      </c>
      <c r="M493" s="31"/>
      <c r="N493" s="31"/>
    </row>
    <row r="494" spans="1:14" x14ac:dyDescent="0.25">
      <c r="J494" s="14" t="s">
        <v>189</v>
      </c>
      <c r="K494" s="31">
        <v>7.4999999999999997E-2</v>
      </c>
      <c r="L494" s="31">
        <v>0.122</v>
      </c>
      <c r="M494" s="31"/>
      <c r="N494" s="31"/>
    </row>
    <row r="495" spans="1:14" x14ac:dyDescent="0.25">
      <c r="J495" s="14" t="s">
        <v>190</v>
      </c>
      <c r="K495" s="31">
        <v>0.05</v>
      </c>
      <c r="L495" s="31">
        <v>5.0999999999999997E-2</v>
      </c>
      <c r="M495" s="31"/>
      <c r="N495" s="31"/>
    </row>
    <row r="496" spans="1:14" x14ac:dyDescent="0.25">
      <c r="J496" s="14" t="s">
        <v>191</v>
      </c>
      <c r="K496" s="31">
        <v>0.04</v>
      </c>
      <c r="L496" s="31">
        <v>2.7E-2</v>
      </c>
      <c r="M496" s="31"/>
      <c r="N496" s="31"/>
    </row>
    <row r="497" spans="10:14" x14ac:dyDescent="0.25">
      <c r="J497" s="14" t="s">
        <v>192</v>
      </c>
      <c r="K497" s="31">
        <v>2.8000000000000001E-2</v>
      </c>
      <c r="L497" s="31">
        <v>2.4E-2</v>
      </c>
      <c r="M497" s="31"/>
      <c r="N497" s="31"/>
    </row>
    <row r="498" spans="10:14" x14ac:dyDescent="0.25">
      <c r="J498" s="14" t="s">
        <v>193</v>
      </c>
      <c r="K498" s="31">
        <v>3.5000000000000003E-2</v>
      </c>
      <c r="L498" s="31">
        <v>2.7E-2</v>
      </c>
      <c r="M498" s="31"/>
      <c r="N498" s="31"/>
    </row>
    <row r="499" spans="10:14" x14ac:dyDescent="0.25">
      <c r="J499" s="14" t="s">
        <v>194</v>
      </c>
      <c r="K499" s="31">
        <v>1.2999999999999999E-2</v>
      </c>
      <c r="L499" s="31">
        <v>5.0000000000000001E-3</v>
      </c>
      <c r="M499" s="31"/>
      <c r="N499" s="31"/>
    </row>
    <row r="500" spans="10:14" x14ac:dyDescent="0.25">
      <c r="J500" s="14" t="s">
        <v>195</v>
      </c>
      <c r="K500" s="31">
        <v>2.5999999999999999E-2</v>
      </c>
      <c r="L500" s="31">
        <v>2.5000000000000001E-2</v>
      </c>
      <c r="M500" s="31"/>
      <c r="N500" s="31"/>
    </row>
    <row r="501" spans="10:14" x14ac:dyDescent="0.25">
      <c r="J501" s="14" t="s">
        <v>196</v>
      </c>
      <c r="K501" s="31">
        <v>1.2999999999999999E-2</v>
      </c>
      <c r="L501" s="31">
        <v>3.5999999999999997E-2</v>
      </c>
      <c r="M501" s="31"/>
      <c r="N501" s="31"/>
    </row>
    <row r="502" spans="10:14" x14ac:dyDescent="0.25">
      <c r="J502" s="14" t="s">
        <v>197</v>
      </c>
      <c r="K502" s="31">
        <v>2.8000000000000001E-2</v>
      </c>
      <c r="L502" s="31">
        <v>1.7999999999999999E-2</v>
      </c>
      <c r="M502" s="31"/>
      <c r="N502" s="31"/>
    </row>
    <row r="503" spans="10:14" x14ac:dyDescent="0.25">
      <c r="J503" s="14" t="s">
        <v>347</v>
      </c>
      <c r="K503" s="31">
        <v>1.4999999999999999E-2</v>
      </c>
      <c r="L503" s="31">
        <v>-3.1E-2</v>
      </c>
      <c r="M503" s="31"/>
      <c r="N503" s="31"/>
    </row>
    <row r="504" spans="10:14" x14ac:dyDescent="0.25">
      <c r="J504" s="14" t="s">
        <v>199</v>
      </c>
      <c r="K504" s="31">
        <v>1.7999999999999999E-2</v>
      </c>
      <c r="L504" s="31">
        <v>1.4999999999999999E-2</v>
      </c>
      <c r="M504" s="31"/>
      <c r="N504" s="31"/>
    </row>
    <row r="505" spans="10:14" x14ac:dyDescent="0.25">
      <c r="J505" s="14" t="s">
        <v>200</v>
      </c>
      <c r="K505" s="31">
        <v>3.3000000000000002E-2</v>
      </c>
      <c r="L505" s="31">
        <v>8.8999999999999996E-2</v>
      </c>
      <c r="M505" s="31"/>
      <c r="N505" s="31"/>
    </row>
    <row r="506" spans="10:14" x14ac:dyDescent="0.25">
      <c r="J506" s="14" t="s">
        <v>201</v>
      </c>
      <c r="K506" s="31">
        <v>1.2E-2</v>
      </c>
      <c r="L506" s="31">
        <v>1.0999999999999999E-2</v>
      </c>
      <c r="M506" s="31"/>
      <c r="N506" s="31"/>
    </row>
    <row r="507" spans="10:14" x14ac:dyDescent="0.25">
      <c r="J507" s="14" t="s">
        <v>202</v>
      </c>
      <c r="K507" s="31">
        <v>2.7E-2</v>
      </c>
      <c r="L507" s="31">
        <v>3.1E-2</v>
      </c>
      <c r="M507" s="31"/>
      <c r="N507" s="31"/>
    </row>
    <row r="508" spans="10:14" x14ac:dyDescent="0.25">
      <c r="J508" s="14" t="s">
        <v>203</v>
      </c>
      <c r="K508" s="31">
        <v>1.2E-2</v>
      </c>
      <c r="L508" s="31">
        <v>0.158</v>
      </c>
      <c r="M508" s="31"/>
      <c r="N508" s="31"/>
    </row>
    <row r="509" spans="10:14" x14ac:dyDescent="0.25">
      <c r="J509" s="14" t="s">
        <v>204</v>
      </c>
      <c r="K509" s="31">
        <v>1.4999999999999999E-2</v>
      </c>
      <c r="L509" s="31">
        <v>1.9E-2</v>
      </c>
      <c r="M509" s="31"/>
      <c r="N509" s="31"/>
    </row>
    <row r="510" spans="10:14" x14ac:dyDescent="0.25">
      <c r="J510" s="14" t="s">
        <v>205</v>
      </c>
      <c r="K510" s="31">
        <v>2.5000000000000001E-2</v>
      </c>
      <c r="L510" s="31">
        <v>1.2999999999999999E-2</v>
      </c>
      <c r="M510" s="31"/>
      <c r="N510" s="31"/>
    </row>
    <row r="511" spans="10:14" x14ac:dyDescent="0.25">
      <c r="J511" s="14" t="s">
        <v>206</v>
      </c>
      <c r="K511" s="31">
        <v>4.0000000000000001E-3</v>
      </c>
      <c r="L511" s="31">
        <v>-2E-3</v>
      </c>
      <c r="M511" s="31"/>
      <c r="N511" s="31"/>
    </row>
    <row r="512" spans="10:14" x14ac:dyDescent="0.25">
      <c r="J512" s="14" t="s">
        <v>207</v>
      </c>
      <c r="K512" s="31">
        <v>3.4000000000000002E-2</v>
      </c>
      <c r="L512" s="31">
        <v>0.26600000000000001</v>
      </c>
      <c r="M512" s="31"/>
      <c r="N512" s="31"/>
    </row>
    <row r="513" spans="10:16" x14ac:dyDescent="0.25">
      <c r="J513" s="14" t="s">
        <v>208</v>
      </c>
      <c r="K513" s="31">
        <v>2.5000000000000001E-2</v>
      </c>
      <c r="L513" s="31">
        <v>8.9999999999999993E-3</v>
      </c>
      <c r="M513" s="31"/>
      <c r="N513" s="31"/>
    </row>
    <row r="514" spans="10:16" x14ac:dyDescent="0.25">
      <c r="J514" s="14" t="s">
        <v>209</v>
      </c>
      <c r="K514" s="31">
        <v>1.0999999999999999E-2</v>
      </c>
      <c r="L514" s="31">
        <v>5.5E-2</v>
      </c>
      <c r="M514" s="31"/>
      <c r="N514" s="31"/>
    </row>
    <row r="515" spans="10:16" x14ac:dyDescent="0.25">
      <c r="J515" s="14" t="s">
        <v>210</v>
      </c>
      <c r="K515" s="31">
        <v>0.02</v>
      </c>
      <c r="L515" s="31">
        <v>2.1999999999999999E-2</v>
      </c>
      <c r="M515" s="31"/>
      <c r="N515" s="31"/>
    </row>
    <row r="516" spans="10:16" ht="27.75" customHeight="1" x14ac:dyDescent="0.25">
      <c r="J516" s="241" t="s">
        <v>348</v>
      </c>
      <c r="K516" s="241"/>
      <c r="L516" s="241"/>
      <c r="M516" s="241"/>
      <c r="N516" s="241"/>
      <c r="O516" s="241"/>
      <c r="P516" s="241"/>
    </row>
    <row r="519" spans="10:16" x14ac:dyDescent="0.25">
      <c r="K519" s="38"/>
    </row>
  </sheetData>
  <mergeCells count="39">
    <mergeCell ref="A95:I95"/>
    <mergeCell ref="A1:B1"/>
    <mergeCell ref="A3:I3"/>
    <mergeCell ref="A41:I41"/>
    <mergeCell ref="A61:I61"/>
    <mergeCell ref="A82:I82"/>
    <mergeCell ref="A202:I202"/>
    <mergeCell ref="A127:I127"/>
    <mergeCell ref="A140:I140"/>
    <mergeCell ref="A155:I155"/>
    <mergeCell ref="A170:I170"/>
    <mergeCell ref="A184:I184"/>
    <mergeCell ref="J207:J210"/>
    <mergeCell ref="J212:J213"/>
    <mergeCell ref="J216:P216"/>
    <mergeCell ref="J217:P217"/>
    <mergeCell ref="J189:J192"/>
    <mergeCell ref="J194:J195"/>
    <mergeCell ref="J198:P198"/>
    <mergeCell ref="J199:P199"/>
    <mergeCell ref="A373:I373"/>
    <mergeCell ref="A220:I220"/>
    <mergeCell ref="A236:I236"/>
    <mergeCell ref="A252:I252"/>
    <mergeCell ref="J265:P265"/>
    <mergeCell ref="A267:I267"/>
    <mergeCell ref="J278:P278"/>
    <mergeCell ref="A280:I280"/>
    <mergeCell ref="A295:I295"/>
    <mergeCell ref="J313:P313"/>
    <mergeCell ref="A315:I315"/>
    <mergeCell ref="A344:I344"/>
    <mergeCell ref="J516:P516"/>
    <mergeCell ref="A402:I402"/>
    <mergeCell ref="A431:I431"/>
    <mergeCell ref="A449:I449"/>
    <mergeCell ref="J466:P466"/>
    <mergeCell ref="A468:I468"/>
    <mergeCell ref="A486:I486"/>
  </mergeCells>
  <hyperlinks>
    <hyperlink ref="A1:B1" location="ContentsHead" display="ContentsHead" xr:uid="{EF263A24-C25E-41B3-B588-E5902328E417}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1A9E-873B-44FF-BA6E-8AD06B0D6B36}">
  <sheetPr codeName="Sheet39"/>
  <dimension ref="A1:Z33"/>
  <sheetViews>
    <sheetView zoomScaleNormal="100" workbookViewId="0">
      <selection sqref="A1:D1"/>
    </sheetView>
  </sheetViews>
  <sheetFormatPr defaultColWidth="0" defaultRowHeight="14.5" x14ac:dyDescent="0.35"/>
  <cols>
    <col min="1" max="1" width="3.26953125" style="116" customWidth="1"/>
    <col min="2" max="2" width="10.453125" style="116" customWidth="1"/>
    <col min="3" max="3" width="2" style="116" customWidth="1"/>
    <col min="4" max="5" width="10.7265625" style="116" bestFit="1" customWidth="1"/>
    <col min="6" max="6" width="11.26953125" style="116" bestFit="1" customWidth="1"/>
    <col min="7" max="7" width="13.54296875" style="116" bestFit="1" customWidth="1"/>
    <col min="8" max="8" width="16.453125" style="116" customWidth="1"/>
    <col min="9" max="14" width="8.81640625" style="204" customWidth="1"/>
    <col min="15" max="19" width="8.81640625" style="204" hidden="1" customWidth="1"/>
    <col min="20" max="21" width="11.7265625" style="204" hidden="1" customWidth="1"/>
    <col min="22" max="26" width="8.81640625" style="204" hidden="1" customWidth="1"/>
    <col min="27" max="16384" width="8.81640625" style="116" hidden="1"/>
  </cols>
  <sheetData>
    <row r="1" spans="1:26" x14ac:dyDescent="0.35">
      <c r="A1" s="281" t="str">
        <f ca="1">INDIRECT(T1)</f>
        <v>Nôl i'r dudalen cynnwys</v>
      </c>
      <c r="B1" s="281"/>
      <c r="C1" s="281"/>
      <c r="D1" s="281"/>
      <c r="E1" s="12"/>
      <c r="F1" s="12"/>
      <c r="G1" s="12"/>
      <c r="H1" s="12"/>
      <c r="T1" s="204" t="s">
        <v>605</v>
      </c>
    </row>
    <row r="2" spans="1:26" s="1" customFormat="1" ht="14.5" customHeight="1" x14ac:dyDescent="0.25">
      <c r="A2" s="278" t="str">
        <f ca="1">INDIRECT($V$4&amp;"Header")</f>
        <v>Tabl A1: Amcangyfrifon trafodiadau hysbysadwy a adroddwyd: Pob trafodiadau</v>
      </c>
      <c r="B2" s="278"/>
      <c r="C2" s="278"/>
      <c r="D2" s="278"/>
      <c r="E2" s="278"/>
      <c r="F2" s="278"/>
      <c r="G2" s="278"/>
      <c r="H2" s="27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1" customFormat="1" ht="13" x14ac:dyDescent="0.25">
      <c r="B3" s="205"/>
      <c r="C3" s="205"/>
      <c r="D3" s="205"/>
      <c r="E3" s="205"/>
      <c r="F3" s="205"/>
      <c r="G3" s="205"/>
      <c r="H3" s="205"/>
      <c r="I3" s="6"/>
      <c r="J3" s="6"/>
      <c r="K3" s="6"/>
      <c r="L3" s="6"/>
      <c r="M3" s="6"/>
      <c r="N3" s="6"/>
      <c r="O3" s="6"/>
      <c r="P3" s="6"/>
      <c r="Q3" s="6"/>
      <c r="R3" s="6"/>
      <c r="S3" s="6">
        <v>1</v>
      </c>
      <c r="T3" s="6"/>
      <c r="U3" s="6"/>
      <c r="V3" s="6"/>
      <c r="W3" s="6"/>
      <c r="X3" s="6"/>
      <c r="Y3" s="6"/>
      <c r="Z3" s="6"/>
    </row>
    <row r="4" spans="1:26" ht="17.5" customHeight="1" x14ac:dyDescent="0.6">
      <c r="A4" s="253" t="s">
        <v>567</v>
      </c>
      <c r="B4" s="253"/>
      <c r="C4" s="253"/>
      <c r="D4" s="227" t="s">
        <v>568</v>
      </c>
      <c r="E4" s="227"/>
      <c r="F4" s="227"/>
      <c r="G4" s="227" t="s">
        <v>569</v>
      </c>
      <c r="H4" s="227"/>
      <c r="S4" s="204">
        <v>1</v>
      </c>
      <c r="T4" s="204" t="s">
        <v>606</v>
      </c>
      <c r="V4" s="204" t="str">
        <f>VLOOKUP($S$3,$S$4:$T$7,2, FALSE)</f>
        <v>CTORounded</v>
      </c>
      <c r="W4" s="204">
        <v>25</v>
      </c>
    </row>
    <row r="5" spans="1:26" ht="16.899999999999999" customHeight="1" x14ac:dyDescent="0.35">
      <c r="A5" s="249"/>
      <c r="B5" s="249"/>
      <c r="C5" s="249"/>
      <c r="D5" s="206" t="s">
        <v>570</v>
      </c>
      <c r="E5" s="206" t="s">
        <v>571</v>
      </c>
      <c r="F5" s="206" t="s">
        <v>572</v>
      </c>
      <c r="G5" s="206" t="s">
        <v>573</v>
      </c>
      <c r="H5" s="206" t="s">
        <v>574</v>
      </c>
      <c r="S5" s="204">
        <v>2</v>
      </c>
      <c r="T5" s="204" t="s">
        <v>607</v>
      </c>
      <c r="W5" s="204">
        <v>26</v>
      </c>
    </row>
    <row r="6" spans="1:26" x14ac:dyDescent="0.35">
      <c r="B6" s="207" t="str">
        <f>TableA1Hide!B6</f>
        <v>Ebr 18</v>
      </c>
      <c r="C6" s="208"/>
      <c r="D6" s="210">
        <f t="shared" ref="D6:D26" ca="1" si="0">VLOOKUP($B6, INDIRECT($V$4), 3, FALSE)</f>
        <v>3940</v>
      </c>
      <c r="E6" s="210">
        <f t="shared" ref="E6:E31" ca="1" si="1">VLOOKUP($B6, INDIRECT($V$4), 4, FALSE)</f>
        <v>4350</v>
      </c>
      <c r="F6" s="210">
        <f t="shared" ref="F6:F31" ca="1" si="2">VLOOKUP($B6, INDIRECT($V$4), 5, FALSE)</f>
        <v>4370</v>
      </c>
      <c r="G6" s="211">
        <f t="shared" ref="G6:G31" ca="1" si="3">VLOOKUP($B6, INDIRECT($V$4), 6, FALSE)</f>
        <v>0.10538344337227024</v>
      </c>
      <c r="H6" s="211">
        <f t="shared" ref="H6:H31" ca="1" si="4">VLOOKUP($B6, INDIRECT($V$4), 7, FALSE)</f>
        <v>3.9053526303698405E-3</v>
      </c>
      <c r="S6" s="204">
        <v>3</v>
      </c>
      <c r="T6" s="204" t="s">
        <v>608</v>
      </c>
      <c r="W6" s="204">
        <v>27</v>
      </c>
    </row>
    <row r="7" spans="1:26" x14ac:dyDescent="0.35">
      <c r="B7" s="207" t="str">
        <f>TableA1Hide!B7</f>
        <v>Mai 18</v>
      </c>
      <c r="C7" s="208"/>
      <c r="D7" s="210">
        <f t="shared" ca="1" si="0"/>
        <v>4450</v>
      </c>
      <c r="E7" s="210">
        <f t="shared" ca="1" si="1"/>
        <v>4770</v>
      </c>
      <c r="F7" s="210">
        <f t="shared" ca="1" si="2"/>
        <v>4790</v>
      </c>
      <c r="G7" s="211">
        <f t="shared" ca="1" si="3"/>
        <v>7.1926275567543163E-2</v>
      </c>
      <c r="H7" s="211">
        <f t="shared" ca="1" si="4"/>
        <v>3.9840637450199168E-3</v>
      </c>
      <c r="S7" s="204">
        <v>4</v>
      </c>
      <c r="T7" s="204" t="s">
        <v>609</v>
      </c>
      <c r="W7" s="204">
        <v>28</v>
      </c>
    </row>
    <row r="8" spans="1:26" x14ac:dyDescent="0.35">
      <c r="B8" s="207" t="str">
        <f>TableA1Hide!B8</f>
        <v>Meh 18</v>
      </c>
      <c r="C8" s="208"/>
      <c r="D8" s="210">
        <f t="shared" ca="1" si="0"/>
        <v>5100</v>
      </c>
      <c r="E8" s="210">
        <f t="shared" ca="1" si="1"/>
        <v>5400</v>
      </c>
      <c r="F8" s="210">
        <f t="shared" ca="1" si="2"/>
        <v>5420</v>
      </c>
      <c r="G8" s="211">
        <f t="shared" ca="1" si="3"/>
        <v>5.8258140447234208E-2</v>
      </c>
      <c r="H8" s="211">
        <f t="shared" ca="1" si="4"/>
        <v>5.3753475440221354E-3</v>
      </c>
    </row>
    <row r="9" spans="1:26" x14ac:dyDescent="0.35">
      <c r="B9" s="207" t="str">
        <f>TableA1Hide!B9</f>
        <v>Gorff 18</v>
      </c>
      <c r="C9" s="208"/>
      <c r="D9" s="210">
        <f t="shared" ca="1" si="0"/>
        <v>4930</v>
      </c>
      <c r="E9" s="210">
        <f t="shared" ca="1" si="1"/>
        <v>5300</v>
      </c>
      <c r="F9" s="210">
        <f t="shared" ca="1" si="2"/>
        <v>5310</v>
      </c>
      <c r="G9" s="211">
        <f t="shared" ca="1" si="3"/>
        <v>7.5268817204301008E-2</v>
      </c>
      <c r="H9" s="211">
        <f t="shared" ca="1" si="4"/>
        <v>2.2641509433962703E-3</v>
      </c>
    </row>
    <row r="10" spans="1:26" x14ac:dyDescent="0.35">
      <c r="B10" s="207" t="str">
        <f>TableA1Hide!B10</f>
        <v>Awst 18</v>
      </c>
      <c r="C10" s="208"/>
      <c r="D10" s="210">
        <f t="shared" ca="1" si="0"/>
        <v>5660</v>
      </c>
      <c r="E10" s="210">
        <f t="shared" ca="1" si="1"/>
        <v>5950</v>
      </c>
      <c r="F10" s="210">
        <f t="shared" ca="1" si="2"/>
        <v>5970</v>
      </c>
      <c r="G10" s="211">
        <f t="shared" ca="1" si="3"/>
        <v>5.0141242937853159E-2</v>
      </c>
      <c r="H10" s="211">
        <f t="shared" ca="1" si="4"/>
        <v>3.3624747814391398E-3</v>
      </c>
    </row>
    <row r="11" spans="1:26" x14ac:dyDescent="0.35">
      <c r="B11" s="207" t="str">
        <f>TableA1Hide!B11</f>
        <v>Medi 18</v>
      </c>
      <c r="C11" s="208"/>
      <c r="D11" s="210">
        <f t="shared" ca="1" si="0"/>
        <v>4790</v>
      </c>
      <c r="E11" s="210">
        <f t="shared" ca="1" si="1"/>
        <v>4980</v>
      </c>
      <c r="F11" s="210">
        <f t="shared" ca="1" si="2"/>
        <v>4990</v>
      </c>
      <c r="G11" s="211">
        <f t="shared" ca="1" si="3"/>
        <v>3.9883065358112368E-2</v>
      </c>
      <c r="H11" s="211">
        <f t="shared" ca="1" si="4"/>
        <v>2.6104417670682611E-3</v>
      </c>
    </row>
    <row r="12" spans="1:26" x14ac:dyDescent="0.35">
      <c r="B12" s="207" t="str">
        <f>TableA1Hide!B12</f>
        <v>Hyd 18</v>
      </c>
      <c r="C12" s="208"/>
      <c r="D12" s="210">
        <f t="shared" ca="1" si="0"/>
        <v>5460</v>
      </c>
      <c r="E12" s="210">
        <f t="shared" ca="1" si="1"/>
        <v>5620</v>
      </c>
      <c r="F12" s="210">
        <f t="shared" ca="1" si="2"/>
        <v>5630</v>
      </c>
      <c r="G12" s="211">
        <f t="shared" ca="1" si="3"/>
        <v>2.8189639392275367E-2</v>
      </c>
      <c r="H12" s="211">
        <f t="shared" ca="1" si="4"/>
        <v>1.7803097739006457E-3</v>
      </c>
    </row>
    <row r="13" spans="1:26" x14ac:dyDescent="0.35">
      <c r="B13" s="207" t="str">
        <f>TableA1Hide!B13</f>
        <v>Tach 18</v>
      </c>
      <c r="C13" s="208"/>
      <c r="D13" s="210">
        <f t="shared" ca="1" si="0"/>
        <v>6090</v>
      </c>
      <c r="E13" s="210">
        <f t="shared" ca="1" si="1"/>
        <v>6300</v>
      </c>
      <c r="F13" s="210">
        <f t="shared" ca="1" si="2"/>
        <v>6320</v>
      </c>
      <c r="G13" s="211">
        <f t="shared" ca="1" si="3"/>
        <v>3.4675431388660582E-2</v>
      </c>
      <c r="H13" s="211">
        <f t="shared" ca="1" si="4"/>
        <v>3.6531130876746865E-3</v>
      </c>
    </row>
    <row r="14" spans="1:26" x14ac:dyDescent="0.35">
      <c r="B14" s="207" t="str">
        <f>TableA1Hide!B14</f>
        <v>Rhag 18</v>
      </c>
      <c r="C14" s="208"/>
      <c r="D14" s="210">
        <f t="shared" ca="1" si="0"/>
        <v>5360</v>
      </c>
      <c r="E14" s="210">
        <f t="shared" ca="1" si="1"/>
        <v>5430</v>
      </c>
      <c r="F14" s="210">
        <f t="shared" ca="1" si="2"/>
        <v>5440</v>
      </c>
      <c r="G14" s="211">
        <f t="shared" ca="1" si="3"/>
        <v>1.3067015120403314E-2</v>
      </c>
      <c r="H14" s="211">
        <f t="shared" ca="1" si="4"/>
        <v>1.4741109268472385E-3</v>
      </c>
    </row>
    <row r="15" spans="1:26" x14ac:dyDescent="0.35">
      <c r="B15" s="207" t="str">
        <f>TableA1Hide!B15</f>
        <v>Ion 19</v>
      </c>
      <c r="C15" s="208"/>
      <c r="D15" s="210">
        <f t="shared" ca="1" si="0"/>
        <v>3900</v>
      </c>
      <c r="E15" s="210">
        <f t="shared" ca="1" si="1"/>
        <v>4000</v>
      </c>
      <c r="F15" s="210">
        <f t="shared" ca="1" si="2"/>
        <v>4010</v>
      </c>
      <c r="G15" s="211">
        <f t="shared" ca="1" si="3"/>
        <v>2.5917372337695754E-2</v>
      </c>
      <c r="H15" s="211">
        <f t="shared" ca="1" si="4"/>
        <v>2.0010005002502051E-3</v>
      </c>
      <c r="T15" s="212"/>
      <c r="U15" s="212"/>
    </row>
    <row r="16" spans="1:26" x14ac:dyDescent="0.35">
      <c r="B16" s="207" t="str">
        <f>TableA1Hide!B16</f>
        <v>Chwef 19</v>
      </c>
      <c r="C16" s="208"/>
      <c r="D16" s="210">
        <f t="shared" ca="1" si="0"/>
        <v>4240</v>
      </c>
      <c r="E16" s="210">
        <f t="shared" ca="1" si="1"/>
        <v>4290</v>
      </c>
      <c r="F16" s="210">
        <f t="shared" ca="1" si="2"/>
        <v>4300</v>
      </c>
      <c r="G16" s="211">
        <f t="shared" ca="1" si="3"/>
        <v>1.2744866650932218E-2</v>
      </c>
      <c r="H16" s="211">
        <f t="shared" ca="1" si="4"/>
        <v>1.3982754602657188E-3</v>
      </c>
    </row>
    <row r="17" spans="1:8" x14ac:dyDescent="0.35">
      <c r="B17" s="228" t="str">
        <f>TableA1Hide!B17</f>
        <v>Maw 19</v>
      </c>
      <c r="C17" s="1"/>
      <c r="D17" s="229">
        <f t="shared" ca="1" si="0"/>
        <v>4900</v>
      </c>
      <c r="E17" s="229">
        <f t="shared" ca="1" si="1"/>
        <v>5040</v>
      </c>
      <c r="F17" s="229">
        <f t="shared" ca="1" si="2"/>
        <v>5050</v>
      </c>
      <c r="G17" s="61">
        <f t="shared" ca="1" si="3"/>
        <v>2.8180518684909117E-2</v>
      </c>
      <c r="H17" s="61">
        <f t="shared" ca="1" si="4"/>
        <v>1.9860973187686426E-3</v>
      </c>
    </row>
    <row r="18" spans="1:8" ht="26.25" customHeight="1" x14ac:dyDescent="0.35">
      <c r="B18" s="228" t="str">
        <f>TableA1Hide!B18</f>
        <v>Ebr 19</v>
      </c>
      <c r="C18" s="1"/>
      <c r="D18" s="229">
        <f t="shared" ca="1" si="0"/>
        <v>4450</v>
      </c>
      <c r="E18" s="229">
        <f t="shared" ca="1" si="1"/>
        <v>4510</v>
      </c>
      <c r="F18" s="229">
        <f t="shared" ca="1" si="2"/>
        <v>4520</v>
      </c>
      <c r="G18" s="61">
        <f t="shared" ca="1" si="3"/>
        <v>1.4848143982002293E-2</v>
      </c>
      <c r="H18" s="61">
        <f t="shared" ca="1" si="4"/>
        <v>2.8818443804035088E-3</v>
      </c>
    </row>
    <row r="19" spans="1:8" x14ac:dyDescent="0.35">
      <c r="B19" s="207" t="str">
        <f>TableA1Hide!B19</f>
        <v>Mai 19</v>
      </c>
      <c r="C19" s="214"/>
      <c r="D19" s="210">
        <f t="shared" ca="1" si="0"/>
        <v>4950</v>
      </c>
      <c r="E19" s="210">
        <f t="shared" ca="1" si="1"/>
        <v>5040</v>
      </c>
      <c r="F19" s="210">
        <f t="shared" ca="1" si="2"/>
        <v>5050</v>
      </c>
      <c r="G19" s="211">
        <f t="shared" ca="1" si="3"/>
        <v>1.8387553041018467E-2</v>
      </c>
      <c r="H19" s="211">
        <f t="shared" ca="1" si="4"/>
        <v>1.5873015873015817E-3</v>
      </c>
    </row>
    <row r="20" spans="1:8" x14ac:dyDescent="0.35">
      <c r="B20" s="207" t="str">
        <f>TableA1Hide!B20</f>
        <v>Meh 19</v>
      </c>
      <c r="C20" s="214"/>
      <c r="D20" s="210">
        <f t="shared" ca="1" si="0"/>
        <v>4940</v>
      </c>
      <c r="E20" s="210">
        <f t="shared" ca="1" si="1"/>
        <v>5100</v>
      </c>
      <c r="F20" s="210">
        <f t="shared" ca="1" si="2"/>
        <v>5110</v>
      </c>
      <c r="G20" s="211">
        <f t="shared" ca="1" si="3"/>
        <v>3.2617504051863921E-2</v>
      </c>
      <c r="H20" s="211">
        <f t="shared" ca="1" si="4"/>
        <v>1.5695507161075373E-3</v>
      </c>
    </row>
    <row r="21" spans="1:8" x14ac:dyDescent="0.35">
      <c r="B21" s="207" t="str">
        <f>TableA1Hide!B21</f>
        <v>Gorff 19</v>
      </c>
      <c r="C21" s="214"/>
      <c r="D21" s="210">
        <f t="shared" ca="1" si="0"/>
        <v>5510</v>
      </c>
      <c r="E21" s="210">
        <f t="shared" ca="1" si="1"/>
        <v>5570</v>
      </c>
      <c r="F21" s="210">
        <f t="shared" ca="1" si="2"/>
        <v>5590</v>
      </c>
      <c r="G21" s="211">
        <f t="shared" ca="1" si="3"/>
        <v>1.2168543407192089E-2</v>
      </c>
      <c r="H21" s="211">
        <f t="shared" ca="1" si="4"/>
        <v>2.5121119684192728E-3</v>
      </c>
    </row>
    <row r="22" spans="1:8" x14ac:dyDescent="0.35">
      <c r="B22" s="207" t="str">
        <f>TableA1Hide!B22</f>
        <v>Awst 19</v>
      </c>
      <c r="C22" s="214"/>
      <c r="D22" s="210">
        <f t="shared" ca="1" si="0"/>
        <v>5560</v>
      </c>
      <c r="E22" s="210">
        <f t="shared" ca="1" si="1"/>
        <v>5710</v>
      </c>
      <c r="F22" s="210">
        <f t="shared" ca="1" si="2"/>
        <v>5720</v>
      </c>
      <c r="G22" s="211">
        <f t="shared" ca="1" si="3"/>
        <v>2.6784109293546576E-2</v>
      </c>
      <c r="H22" s="211">
        <f t="shared" ca="1" si="4"/>
        <v>1.5756302521008347E-3</v>
      </c>
    </row>
    <row r="23" spans="1:8" x14ac:dyDescent="0.35">
      <c r="B23" s="207" t="str">
        <f>TableA1Hide!B23</f>
        <v>Medi 19</v>
      </c>
      <c r="C23" s="214"/>
      <c r="D23" s="210">
        <f t="shared" ca="1" si="0"/>
        <v>5060</v>
      </c>
      <c r="E23" s="210">
        <f t="shared" ca="1" si="1"/>
        <v>5120</v>
      </c>
      <c r="F23" s="210">
        <f t="shared" ca="1" si="2"/>
        <v>5140</v>
      </c>
      <c r="G23" s="211">
        <f t="shared" ca="1" si="3"/>
        <v>1.1850681414181219E-2</v>
      </c>
      <c r="H23" s="211">
        <f t="shared" ca="1" si="4"/>
        <v>2.7327737653719542E-3</v>
      </c>
    </row>
    <row r="24" spans="1:8" x14ac:dyDescent="0.35">
      <c r="B24" s="207" t="str">
        <f>TableA1Hide!B24</f>
        <v>Hyd 19</v>
      </c>
      <c r="C24" s="214"/>
      <c r="D24" s="210">
        <f t="shared" ca="1" si="0"/>
        <v>5500</v>
      </c>
      <c r="E24" s="210">
        <f t="shared" ca="1" si="1"/>
        <v>5580</v>
      </c>
      <c r="F24" s="210">
        <f t="shared" ca="1" si="2"/>
        <v>5580</v>
      </c>
      <c r="G24" s="211">
        <f t="shared" ca="1" si="3"/>
        <v>1.4548099654482671E-2</v>
      </c>
      <c r="H24" s="211">
        <f t="shared" ca="1" si="4"/>
        <v>3.5848718408315605E-4</v>
      </c>
    </row>
    <row r="25" spans="1:8" x14ac:dyDescent="0.35">
      <c r="B25" s="207" t="str">
        <f>TableA1Hide!B25</f>
        <v>Tach 19</v>
      </c>
      <c r="C25" s="214"/>
      <c r="D25" s="210">
        <f t="shared" ca="1" si="0"/>
        <v>5530</v>
      </c>
      <c r="E25" s="210">
        <f t="shared" ca="1" si="1"/>
        <v>5670</v>
      </c>
      <c r="F25" s="210">
        <f t="shared" ca="1" si="2"/>
        <v>5680</v>
      </c>
      <c r="G25" s="211">
        <f t="shared" ca="1" si="3"/>
        <v>2.5492677635147398E-2</v>
      </c>
      <c r="H25" s="211">
        <f t="shared" ca="1" si="4"/>
        <v>7.0521861777161909E-4</v>
      </c>
    </row>
    <row r="26" spans="1:8" x14ac:dyDescent="0.35">
      <c r="B26" s="207" t="str">
        <f>TableA1Hide!B26</f>
        <v>Rhag 19</v>
      </c>
      <c r="C26" s="214"/>
      <c r="D26" s="210">
        <f t="shared" ca="1" si="0"/>
        <v>5360</v>
      </c>
      <c r="E26" s="210">
        <f t="shared" ca="1" si="1"/>
        <v>5390</v>
      </c>
      <c r="F26" s="210">
        <f t="shared" ca="1" si="2"/>
        <v>5400</v>
      </c>
      <c r="G26" s="211">
        <f t="shared" ca="1" si="3"/>
        <v>4.4767767207609666E-3</v>
      </c>
      <c r="H26" s="211">
        <f t="shared" ca="1" si="4"/>
        <v>2.9712163416899529E-3</v>
      </c>
    </row>
    <row r="27" spans="1:8" x14ac:dyDescent="0.35">
      <c r="B27" s="207" t="str">
        <f>TableA1Hide!B27</f>
        <v>Ion 20</v>
      </c>
      <c r="C27" s="214"/>
      <c r="D27" s="210">
        <f ca="1">VLOOKUP($B27, INDIRECT($V$4), 3, FALSE)</f>
        <v>4210</v>
      </c>
      <c r="E27" s="210">
        <f t="shared" ca="1" si="1"/>
        <v>4350</v>
      </c>
      <c r="F27" s="210">
        <f t="shared" ca="1" si="2"/>
        <v>4360</v>
      </c>
      <c r="G27" s="211">
        <f t="shared" ca="1" si="3"/>
        <v>3.3761293390394576E-2</v>
      </c>
      <c r="H27" s="211">
        <f t="shared" ca="1" si="4"/>
        <v>1.8399264029438367E-3</v>
      </c>
    </row>
    <row r="28" spans="1:8" x14ac:dyDescent="0.35">
      <c r="B28" s="207" t="str">
        <f>TableA1Hide!B28</f>
        <v>Chwef 20</v>
      </c>
      <c r="C28" s="214"/>
      <c r="D28" s="210">
        <f ca="1">VLOOKUP($B28, INDIRECT($V$4), 3, FALSE)</f>
        <v>4240</v>
      </c>
      <c r="E28" s="210">
        <f t="shared" ca="1" si="1"/>
        <v>4350</v>
      </c>
      <c r="F28" s="210">
        <f t="shared" ca="1" si="2"/>
        <v>4360</v>
      </c>
      <c r="G28" s="211">
        <f t="shared" ca="1" si="3"/>
        <v>2.4976437323279921E-2</v>
      </c>
      <c r="H28" s="211">
        <f t="shared" ca="1" si="4"/>
        <v>1.3793103448276334E-3</v>
      </c>
    </row>
    <row r="29" spans="1:8" x14ac:dyDescent="0.35">
      <c r="B29" s="228" t="str">
        <f>TableA1Hide!B29</f>
        <v>Maw 20</v>
      </c>
      <c r="C29" s="1"/>
      <c r="D29" s="229">
        <f ca="1">VLOOKUP($B29, INDIRECT($V$4), 3, FALSE)</f>
        <v>4570</v>
      </c>
      <c r="E29" s="229">
        <f t="shared" ca="1" si="1"/>
        <v>4620</v>
      </c>
      <c r="F29" s="229">
        <f t="shared" ca="1" si="2"/>
        <v>4630</v>
      </c>
      <c r="G29" s="61">
        <f t="shared" ca="1" si="3"/>
        <v>1.0936132983377034E-2</v>
      </c>
      <c r="H29" s="61">
        <f t="shared" ca="1" si="4"/>
        <v>1.7308524448291784E-3</v>
      </c>
    </row>
    <row r="30" spans="1:8" ht="26.25" customHeight="1" x14ac:dyDescent="0.35">
      <c r="B30" s="228" t="str">
        <f>TableA1Hide!B30</f>
        <v>Ebr 20</v>
      </c>
      <c r="C30" s="1"/>
      <c r="D30" s="229">
        <f ca="1">VLOOKUP($B30, INDIRECT($V$4), 3, FALSE)</f>
        <v>2060</v>
      </c>
      <c r="E30" s="229">
        <f t="shared" ca="1" si="1"/>
        <v>2100</v>
      </c>
      <c r="F30" s="229" t="str">
        <f t="shared" ca="1" si="2"/>
        <v/>
      </c>
      <c r="G30" s="61">
        <f t="shared" ca="1" si="3"/>
        <v>2.0408163265306145E-2</v>
      </c>
      <c r="H30" s="61" t="str">
        <f t="shared" ca="1" si="4"/>
        <v/>
      </c>
    </row>
    <row r="31" spans="1:8" x14ac:dyDescent="0.35">
      <c r="B31" s="207" t="str">
        <f>TableA1Hide!B31</f>
        <v>Mai 20</v>
      </c>
      <c r="C31" s="214"/>
      <c r="D31" s="210">
        <f ca="1">VLOOKUP($B31, INDIRECT($V$4), 3, FALSE)</f>
        <v>2160</v>
      </c>
      <c r="E31" s="210" t="str">
        <f t="shared" ca="1" si="1"/>
        <v/>
      </c>
      <c r="F31" s="210" t="str">
        <f t="shared" ca="1" si="2"/>
        <v/>
      </c>
      <c r="G31" s="211" t="str">
        <f t="shared" ca="1" si="3"/>
        <v/>
      </c>
      <c r="H31" s="211" t="str">
        <f t="shared" ca="1" si="4"/>
        <v/>
      </c>
    </row>
    <row r="32" spans="1:8" x14ac:dyDescent="0.35">
      <c r="A32" s="215"/>
      <c r="B32" s="216"/>
      <c r="C32" s="217"/>
      <c r="D32" s="218"/>
      <c r="E32" s="218"/>
      <c r="F32" s="216"/>
      <c r="G32" s="218"/>
      <c r="H32" s="218"/>
    </row>
    <row r="33" spans="1:7" x14ac:dyDescent="0.35">
      <c r="A33" s="219">
        <v>1</v>
      </c>
      <c r="B33" s="1" t="str">
        <f>TableA1Hide!B33</f>
        <v>Mae'r gwerthoedd yn y tabl hwn wedi cael eu talgrynnu i'r 10 trafodiad agosaf.</v>
      </c>
      <c r="D33" s="220"/>
      <c r="E33" s="220"/>
      <c r="F33" s="220"/>
      <c r="G33" s="220"/>
    </row>
  </sheetData>
  <mergeCells count="3">
    <mergeCell ref="A1:D1"/>
    <mergeCell ref="A2:H2"/>
    <mergeCell ref="A4:C5"/>
  </mergeCells>
  <hyperlinks>
    <hyperlink ref="A1" location="ContentsHead" display="ContentsHead" xr:uid="{CB78CF1A-28E9-483B-8D44-8E9FE691B485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List Box 1">
              <controlPr defaultSize="0" autoLine="0" autoPict="0">
                <anchor moveWithCells="1">
                  <from>
                    <xdr:col>8</xdr:col>
                    <xdr:colOff>323850</xdr:colOff>
                    <xdr:row>0</xdr:row>
                    <xdr:rowOff>152400</xdr:rowOff>
                  </from>
                  <to>
                    <xdr:col>11</xdr:col>
                    <xdr:colOff>247650</xdr:colOff>
                    <xdr:row>4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E24C-4F18-48A2-BF02-DB0B315FE16F}">
  <sheetPr codeName="Sheet41"/>
  <dimension ref="A1:W36"/>
  <sheetViews>
    <sheetView zoomScaleNormal="100" workbookViewId="0">
      <selection sqref="A1:D1"/>
    </sheetView>
  </sheetViews>
  <sheetFormatPr defaultColWidth="0" defaultRowHeight="14.5" x14ac:dyDescent="0.35"/>
  <cols>
    <col min="1" max="1" width="3.26953125" style="116" customWidth="1"/>
    <col min="2" max="2" width="10.453125" style="116" customWidth="1"/>
    <col min="3" max="3" width="2.7265625" style="116" customWidth="1"/>
    <col min="4" max="5" width="10.7265625" style="116" bestFit="1" customWidth="1"/>
    <col min="6" max="6" width="11.26953125" style="116" bestFit="1" customWidth="1"/>
    <col min="7" max="7" width="13.54296875" style="116" bestFit="1" customWidth="1"/>
    <col min="8" max="8" width="16.453125" style="116" customWidth="1"/>
    <col min="9" max="14" width="8.81640625" style="204" customWidth="1"/>
    <col min="15" max="22" width="8.81640625" style="204" hidden="1" customWidth="1"/>
    <col min="23" max="16384" width="8.81640625" style="116" hidden="1"/>
  </cols>
  <sheetData>
    <row r="1" spans="1:23" x14ac:dyDescent="0.35">
      <c r="A1" s="281" t="str">
        <f ca="1">INDIRECT(T1)</f>
        <v>Nôl i'r dudalen cynnwys</v>
      </c>
      <c r="B1" s="281"/>
      <c r="C1" s="281"/>
      <c r="D1" s="281"/>
      <c r="E1" s="12"/>
      <c r="F1" s="12"/>
      <c r="G1" s="12"/>
      <c r="H1" s="12"/>
      <c r="T1" s="204" t="s">
        <v>610</v>
      </c>
    </row>
    <row r="2" spans="1:23" s="1" customFormat="1" ht="13.15" customHeight="1" x14ac:dyDescent="0.25">
      <c r="A2" s="261" t="str">
        <f ca="1">INDIRECT($V$10&amp;"Header")</f>
        <v>Tabl A2: Amcangyfrifon treth yn ddyledus ar drafodiadau hysbysadwy a adroddwyd: Pob trafodiadau</v>
      </c>
      <c r="B2" s="261"/>
      <c r="C2" s="261"/>
      <c r="D2" s="261"/>
      <c r="E2" s="261"/>
      <c r="F2" s="261"/>
      <c r="G2" s="261"/>
      <c r="H2" s="26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3" s="1" customFormat="1" ht="13" x14ac:dyDescent="0.25">
      <c r="B3" s="222"/>
      <c r="C3" s="222"/>
      <c r="D3" s="222"/>
      <c r="E3" s="222"/>
      <c r="F3" s="222"/>
      <c r="G3" s="222"/>
      <c r="H3" s="22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3" ht="17.5" customHeight="1" x14ac:dyDescent="0.6">
      <c r="A4" s="253" t="s">
        <v>567</v>
      </c>
      <c r="B4" s="253"/>
      <c r="C4" s="253"/>
      <c r="D4" s="227" t="s">
        <v>568</v>
      </c>
      <c r="E4" s="227"/>
      <c r="F4" s="227"/>
      <c r="G4" s="227" t="s">
        <v>569</v>
      </c>
      <c r="H4" s="227"/>
    </row>
    <row r="5" spans="1:23" ht="16.899999999999999" customHeight="1" x14ac:dyDescent="0.35">
      <c r="A5" s="249"/>
      <c r="B5" s="249"/>
      <c r="C5" s="249"/>
      <c r="D5" s="206" t="s">
        <v>570</v>
      </c>
      <c r="E5" s="206" t="s">
        <v>571</v>
      </c>
      <c r="F5" s="206" t="s">
        <v>572</v>
      </c>
      <c r="G5" s="206" t="s">
        <v>573</v>
      </c>
      <c r="H5" s="206" t="s">
        <v>574</v>
      </c>
    </row>
    <row r="6" spans="1:23" x14ac:dyDescent="0.35">
      <c r="B6" s="207" t="str">
        <f>TableA2Hide!B6</f>
        <v>Ebr 18</v>
      </c>
      <c r="C6" s="208"/>
      <c r="D6" s="223">
        <f t="shared" ref="D6:D31" ca="1" si="0">VLOOKUP($B6, INDIRECT($V$10), 3, FALSE)</f>
        <v>12</v>
      </c>
      <c r="E6" s="223">
        <f t="shared" ref="E6:E31" ca="1" si="1">VLOOKUP($B6, INDIRECT($V$10), 4, FALSE)</f>
        <v>15.6</v>
      </c>
      <c r="F6" s="223">
        <f t="shared" ref="F6:F31" ca="1" si="2">VLOOKUP($B6, INDIRECT($V$10), 5, FALSE)</f>
        <v>15.6</v>
      </c>
      <c r="G6" s="211">
        <f t="shared" ref="G6:G31" ca="1" si="3">VLOOKUP($B6, INDIRECT($V$10), 6, FALSE)</f>
        <v>0.29776821780344309</v>
      </c>
      <c r="H6" s="211">
        <f t="shared" ref="H6:H31" ca="1" si="4">VLOOKUP($B6, INDIRECT($V$10), 7, FALSE)</f>
        <v>-1.7154544930783056E-3</v>
      </c>
    </row>
    <row r="7" spans="1:23" x14ac:dyDescent="0.35">
      <c r="B7" s="207" t="str">
        <f>TableA2Hide!B7</f>
        <v>Mai 18</v>
      </c>
      <c r="C7" s="208"/>
      <c r="D7" s="223">
        <f t="shared" ca="1" si="0"/>
        <v>13.6</v>
      </c>
      <c r="E7" s="223">
        <f t="shared" ca="1" si="1"/>
        <v>14.4</v>
      </c>
      <c r="F7" s="223">
        <f t="shared" ca="1" si="2"/>
        <v>14.4</v>
      </c>
      <c r="G7" s="211">
        <f t="shared" ca="1" si="3"/>
        <v>6.0749415182972388E-2</v>
      </c>
      <c r="H7" s="211">
        <f t="shared" ca="1" si="4"/>
        <v>-1.9151710274740719E-3</v>
      </c>
    </row>
    <row r="8" spans="1:23" x14ac:dyDescent="0.35">
      <c r="B8" s="207" t="str">
        <f>TableA2Hide!B8</f>
        <v>Meh 18</v>
      </c>
      <c r="C8" s="208"/>
      <c r="D8" s="223">
        <f t="shared" ca="1" si="0"/>
        <v>18</v>
      </c>
      <c r="E8" s="223">
        <f t="shared" ca="1" si="1"/>
        <v>19.600000000000001</v>
      </c>
      <c r="F8" s="223">
        <f t="shared" ca="1" si="2"/>
        <v>19.7</v>
      </c>
      <c r="G8" s="211">
        <f t="shared" ca="1" si="3"/>
        <v>9.1274149879071897E-2</v>
      </c>
      <c r="H8" s="211">
        <f t="shared" ca="1" si="4"/>
        <v>4.7361495243052332E-3</v>
      </c>
    </row>
    <row r="9" spans="1:23" x14ac:dyDescent="0.35">
      <c r="B9" s="207" t="str">
        <f>TableA2Hide!B9</f>
        <v>Gorff 18</v>
      </c>
      <c r="C9" s="208"/>
      <c r="D9" s="223">
        <f t="shared" ca="1" si="0"/>
        <v>19.7</v>
      </c>
      <c r="E9" s="223">
        <f t="shared" ca="1" si="1"/>
        <v>22.1</v>
      </c>
      <c r="F9" s="223">
        <f t="shared" ca="1" si="2"/>
        <v>22</v>
      </c>
      <c r="G9" s="211">
        <f t="shared" ca="1" si="3"/>
        <v>0.12155342624901766</v>
      </c>
      <c r="H9" s="211">
        <f t="shared" ca="1" si="4"/>
        <v>-1.2911151067064308E-3</v>
      </c>
      <c r="S9" s="6">
        <v>1</v>
      </c>
      <c r="T9" s="6"/>
      <c r="U9" s="6"/>
      <c r="V9" s="6"/>
    </row>
    <row r="10" spans="1:23" x14ac:dyDescent="0.35">
      <c r="B10" s="207" t="str">
        <f>TableA2Hide!B10</f>
        <v>Awst 18</v>
      </c>
      <c r="C10" s="208"/>
      <c r="D10" s="223">
        <f t="shared" ca="1" si="0"/>
        <v>19.100000000000001</v>
      </c>
      <c r="E10" s="223">
        <f t="shared" ca="1" si="1"/>
        <v>20</v>
      </c>
      <c r="F10" s="223">
        <f t="shared" ca="1" si="2"/>
        <v>19.8</v>
      </c>
      <c r="G10" s="211">
        <f t="shared" ca="1" si="3"/>
        <v>5.1305064974089154E-2</v>
      </c>
      <c r="H10" s="211">
        <f t="shared" ca="1" si="4"/>
        <v>-1.0217138893968691E-2</v>
      </c>
      <c r="S10" s="204">
        <v>1</v>
      </c>
      <c r="T10" s="204" t="s">
        <v>611</v>
      </c>
      <c r="V10" s="204" t="str">
        <f>VLOOKUP($S$9,$S$10:$T$13,2,FALSE)</f>
        <v>DTORounded</v>
      </c>
      <c r="W10" s="116">
        <v>25</v>
      </c>
    </row>
    <row r="11" spans="1:23" x14ac:dyDescent="0.35">
      <c r="B11" s="207" t="str">
        <f>TableA2Hide!B11</f>
        <v>Medi 18</v>
      </c>
      <c r="C11" s="208"/>
      <c r="D11" s="223">
        <f t="shared" ca="1" si="0"/>
        <v>19.399999999999999</v>
      </c>
      <c r="E11" s="223">
        <f t="shared" ca="1" si="1"/>
        <v>19.899999999999999</v>
      </c>
      <c r="F11" s="223">
        <f t="shared" ca="1" si="2"/>
        <v>20.2</v>
      </c>
      <c r="G11" s="211">
        <f t="shared" ca="1" si="3"/>
        <v>2.7122760507440002E-2</v>
      </c>
      <c r="H11" s="211">
        <f t="shared" ca="1" si="4"/>
        <v>1.186616534683238E-2</v>
      </c>
      <c r="S11" s="204">
        <v>2</v>
      </c>
      <c r="T11" s="204" t="s">
        <v>612</v>
      </c>
      <c r="W11" s="116">
        <v>26</v>
      </c>
    </row>
    <row r="12" spans="1:23" x14ac:dyDescent="0.35">
      <c r="B12" s="207" t="str">
        <f>TableA2Hide!B12</f>
        <v>Hyd 18</v>
      </c>
      <c r="C12" s="208"/>
      <c r="D12" s="223">
        <f t="shared" ca="1" si="0"/>
        <v>21.3</v>
      </c>
      <c r="E12" s="223">
        <f t="shared" ca="1" si="1"/>
        <v>21.8</v>
      </c>
      <c r="F12" s="223">
        <f t="shared" ca="1" si="2"/>
        <v>21.7</v>
      </c>
      <c r="G12" s="211">
        <f t="shared" ca="1" si="3"/>
        <v>2.3876296587079127E-2</v>
      </c>
      <c r="H12" s="211">
        <f t="shared" ca="1" si="4"/>
        <v>-5.7083132668881431E-3</v>
      </c>
      <c r="S12" s="204">
        <v>3</v>
      </c>
      <c r="T12" s="204" t="s">
        <v>613</v>
      </c>
      <c r="W12" s="116">
        <v>29</v>
      </c>
    </row>
    <row r="13" spans="1:23" x14ac:dyDescent="0.35">
      <c r="B13" s="207" t="str">
        <f>TableA2Hide!B13</f>
        <v>Tach 18</v>
      </c>
      <c r="C13" s="208"/>
      <c r="D13" s="223">
        <f t="shared" ca="1" si="0"/>
        <v>22.7</v>
      </c>
      <c r="E13" s="223">
        <f t="shared" ca="1" si="1"/>
        <v>23.3</v>
      </c>
      <c r="F13" s="223">
        <f t="shared" ca="1" si="2"/>
        <v>23.3</v>
      </c>
      <c r="G13" s="211">
        <f t="shared" ca="1" si="3"/>
        <v>2.749829492502287E-2</v>
      </c>
      <c r="H13" s="211">
        <f t="shared" ca="1" si="4"/>
        <v>-3.3437218633470822E-3</v>
      </c>
      <c r="S13" s="204">
        <v>4</v>
      </c>
      <c r="T13" s="204" t="s">
        <v>614</v>
      </c>
      <c r="W13" s="116">
        <v>28</v>
      </c>
    </row>
    <row r="14" spans="1:23" x14ac:dyDescent="0.35">
      <c r="B14" s="207" t="str">
        <f>TableA2Hide!B14</f>
        <v>Rhag 18</v>
      </c>
      <c r="C14" s="208"/>
      <c r="D14" s="223">
        <f t="shared" ca="1" si="0"/>
        <v>21.4</v>
      </c>
      <c r="E14" s="223">
        <f t="shared" ca="1" si="1"/>
        <v>21.5</v>
      </c>
      <c r="F14" s="223">
        <f t="shared" ca="1" si="2"/>
        <v>21.5</v>
      </c>
      <c r="G14" s="211">
        <f t="shared" ca="1" si="3"/>
        <v>4.5113452542320243E-3</v>
      </c>
      <c r="H14" s="211">
        <f t="shared" ca="1" si="4"/>
        <v>-2.0115025394483732E-3</v>
      </c>
    </row>
    <row r="15" spans="1:23" x14ac:dyDescent="0.35">
      <c r="B15" s="207" t="str">
        <f>TableA2Hide!B15</f>
        <v>Ion 19</v>
      </c>
      <c r="C15" s="208"/>
      <c r="D15" s="223">
        <f t="shared" ca="1" si="0"/>
        <v>16.899999999999999</v>
      </c>
      <c r="E15" s="223">
        <f t="shared" ca="1" si="1"/>
        <v>17.3</v>
      </c>
      <c r="F15" s="223">
        <f t="shared" ca="1" si="2"/>
        <v>17.3</v>
      </c>
      <c r="G15" s="211">
        <f t="shared" ca="1" si="3"/>
        <v>2.4766746845294563E-2</v>
      </c>
      <c r="H15" s="211">
        <f t="shared" ca="1" si="4"/>
        <v>1.0937120589336047E-3</v>
      </c>
    </row>
    <row r="16" spans="1:23" x14ac:dyDescent="0.35">
      <c r="B16" s="207" t="str">
        <f>TableA2Hide!B16</f>
        <v>Chwef 19</v>
      </c>
      <c r="C16" s="214"/>
      <c r="D16" s="223">
        <f t="shared" ca="1" si="0"/>
        <v>15.1</v>
      </c>
      <c r="E16" s="223">
        <f t="shared" ca="1" si="1"/>
        <v>15.6</v>
      </c>
      <c r="F16" s="223">
        <f t="shared" ca="1" si="2"/>
        <v>15.7</v>
      </c>
      <c r="G16" s="211">
        <f t="shared" ca="1" si="3"/>
        <v>3.5711167517317621E-2</v>
      </c>
      <c r="H16" s="211">
        <f t="shared" ca="1" si="4"/>
        <v>2.3087229441696167E-3</v>
      </c>
    </row>
    <row r="17" spans="1:8" x14ac:dyDescent="0.35">
      <c r="B17" s="207" t="str">
        <f>TableA2Hide!B17</f>
        <v>Maw 19</v>
      </c>
      <c r="C17" s="214"/>
      <c r="D17" s="223">
        <f t="shared" ca="1" si="0"/>
        <v>19.7</v>
      </c>
      <c r="E17" s="223">
        <f t="shared" ca="1" si="1"/>
        <v>20</v>
      </c>
      <c r="F17" s="223">
        <f t="shared" ca="1" si="2"/>
        <v>19.899999999999999</v>
      </c>
      <c r="G17" s="211">
        <f t="shared" ca="1" si="3"/>
        <v>1.8017156287696512E-2</v>
      </c>
      <c r="H17" s="211">
        <f t="shared" ca="1" si="4"/>
        <v>-3.9383471936768055E-3</v>
      </c>
    </row>
    <row r="18" spans="1:8" ht="26.25" customHeight="1" x14ac:dyDescent="0.35">
      <c r="B18" s="228" t="str">
        <f>TableA2Hide!B18</f>
        <v>Ebr 19</v>
      </c>
      <c r="C18" s="1"/>
      <c r="D18" s="230">
        <f t="shared" ca="1" si="0"/>
        <v>14.5</v>
      </c>
      <c r="E18" s="230">
        <f t="shared" ca="1" si="1"/>
        <v>14.1</v>
      </c>
      <c r="F18" s="230">
        <f t="shared" ca="1" si="2"/>
        <v>14</v>
      </c>
      <c r="G18" s="61">
        <f t="shared" ca="1" si="3"/>
        <v>-3.0852339609937274E-2</v>
      </c>
      <c r="H18" s="61">
        <f t="shared" ca="1" si="4"/>
        <v>-5.3584423580269602E-3</v>
      </c>
    </row>
    <row r="19" spans="1:8" x14ac:dyDescent="0.35">
      <c r="B19" s="207" t="str">
        <f>TableA2Hide!B19</f>
        <v>Mai 19</v>
      </c>
      <c r="C19" s="214"/>
      <c r="D19" s="223">
        <f t="shared" ca="1" si="0"/>
        <v>17.7</v>
      </c>
      <c r="E19" s="223">
        <f t="shared" ca="1" si="1"/>
        <v>18</v>
      </c>
      <c r="F19" s="223">
        <f t="shared" ca="1" si="2"/>
        <v>20.100000000000001</v>
      </c>
      <c r="G19" s="211">
        <f t="shared" ca="1" si="3"/>
        <v>1.5440735983392351E-2</v>
      </c>
      <c r="H19" s="211">
        <f t="shared" ca="1" si="4"/>
        <v>0.11469074416264435</v>
      </c>
    </row>
    <row r="20" spans="1:8" x14ac:dyDescent="0.35">
      <c r="B20" s="207" t="str">
        <f>TableA2Hide!B20</f>
        <v>Meh 19</v>
      </c>
      <c r="C20" s="214"/>
      <c r="D20" s="223">
        <f t="shared" ca="1" si="0"/>
        <v>15.8</v>
      </c>
      <c r="E20" s="223">
        <f t="shared" ca="1" si="1"/>
        <v>17.2</v>
      </c>
      <c r="F20" s="223">
        <f t="shared" ca="1" si="2"/>
        <v>17.100000000000001</v>
      </c>
      <c r="G20" s="211">
        <f t="shared" ca="1" si="3"/>
        <v>8.9102346982946612E-2</v>
      </c>
      <c r="H20" s="211">
        <f t="shared" ca="1" si="4"/>
        <v>-8.099027881968035E-3</v>
      </c>
    </row>
    <row r="21" spans="1:8" x14ac:dyDescent="0.35">
      <c r="B21" s="207" t="str">
        <f>TableA2Hide!B21</f>
        <v>Gorff 19</v>
      </c>
      <c r="C21" s="214"/>
      <c r="D21" s="223">
        <f t="shared" ca="1" si="0"/>
        <v>19.600000000000001</v>
      </c>
      <c r="E21" s="223">
        <f t="shared" ca="1" si="1"/>
        <v>19.8</v>
      </c>
      <c r="F21" s="223">
        <f t="shared" ca="1" si="2"/>
        <v>19.8</v>
      </c>
      <c r="G21" s="211">
        <f t="shared" ca="1" si="3"/>
        <v>1.1441159094722098E-2</v>
      </c>
      <c r="H21" s="211">
        <f t="shared" ca="1" si="4"/>
        <v>-1.187193125467223E-3</v>
      </c>
    </row>
    <row r="22" spans="1:8" x14ac:dyDescent="0.35">
      <c r="B22" s="207" t="str">
        <f>TableA2Hide!B22</f>
        <v>Awst 19</v>
      </c>
      <c r="C22" s="214"/>
      <c r="D22" s="223">
        <f t="shared" ca="1" si="0"/>
        <v>20.8</v>
      </c>
      <c r="E22" s="223">
        <f t="shared" ca="1" si="1"/>
        <v>21.4</v>
      </c>
      <c r="F22" s="223">
        <f t="shared" ca="1" si="2"/>
        <v>21.4</v>
      </c>
      <c r="G22" s="211">
        <f t="shared" ca="1" si="3"/>
        <v>3.1490990616660053E-2</v>
      </c>
      <c r="H22" s="211">
        <f t="shared" ca="1" si="4"/>
        <v>-4.2109264817047354E-4</v>
      </c>
    </row>
    <row r="23" spans="1:8" x14ac:dyDescent="0.35">
      <c r="B23" s="207" t="str">
        <f>TableA2Hide!B23</f>
        <v>Medi 19</v>
      </c>
      <c r="C23" s="214"/>
      <c r="D23" s="223">
        <f t="shared" ca="1" si="0"/>
        <v>19.2</v>
      </c>
      <c r="E23" s="223">
        <f t="shared" ca="1" si="1"/>
        <v>22.3</v>
      </c>
      <c r="F23" s="223">
        <f t="shared" ca="1" si="2"/>
        <v>22.2</v>
      </c>
      <c r="G23" s="211">
        <f t="shared" ca="1" si="3"/>
        <v>0.15841685805045413</v>
      </c>
      <c r="H23" s="211">
        <f t="shared" ca="1" si="4"/>
        <v>-2.4222841060769218E-3</v>
      </c>
    </row>
    <row r="24" spans="1:8" x14ac:dyDescent="0.35">
      <c r="B24" s="207" t="str">
        <f>TableA2Hide!B24</f>
        <v>Hyd 19</v>
      </c>
      <c r="C24" s="224"/>
      <c r="D24" s="223">
        <f t="shared" ca="1" si="0"/>
        <v>20.3</v>
      </c>
      <c r="E24" s="223">
        <f t="shared" ca="1" si="1"/>
        <v>20.7</v>
      </c>
      <c r="F24" s="223">
        <f t="shared" ca="1" si="2"/>
        <v>20.5</v>
      </c>
      <c r="G24" s="211">
        <f t="shared" ca="1" si="3"/>
        <v>1.9157895659545288E-2</v>
      </c>
      <c r="H24" s="211">
        <f t="shared" ca="1" si="4"/>
        <v>-5.3428682388443338E-3</v>
      </c>
    </row>
    <row r="25" spans="1:8" x14ac:dyDescent="0.35">
      <c r="B25" s="207" t="str">
        <f>TableA2Hide!B25</f>
        <v>Tach 19</v>
      </c>
      <c r="C25" s="224">
        <f>IF(OR(S9=1, S9=4), TableA2Hide!A35, "")</f>
        <v>2</v>
      </c>
      <c r="D25" s="223">
        <f t="shared" ca="1" si="0"/>
        <v>23.2</v>
      </c>
      <c r="E25" s="223">
        <f t="shared" ca="1" si="1"/>
        <v>23.5</v>
      </c>
      <c r="F25" s="223">
        <f t="shared" ca="1" si="2"/>
        <v>23.4</v>
      </c>
      <c r="G25" s="211">
        <f t="shared" ca="1" si="3"/>
        <v>1.3392401829710243E-2</v>
      </c>
      <c r="H25" s="211">
        <f t="shared" ca="1" si="4"/>
        <v>-4.2636850384248914E-3</v>
      </c>
    </row>
    <row r="26" spans="1:8" x14ac:dyDescent="0.35">
      <c r="B26" s="207" t="str">
        <f>TableA2Hide!B26</f>
        <v>Rhag 19</v>
      </c>
      <c r="C26" s="224"/>
      <c r="D26" s="223">
        <f t="shared" ca="1" si="0"/>
        <v>24.4</v>
      </c>
      <c r="E26" s="223">
        <f t="shared" ca="1" si="1"/>
        <v>24.3</v>
      </c>
      <c r="F26" s="223">
        <f t="shared" ca="1" si="2"/>
        <v>24.3</v>
      </c>
      <c r="G26" s="211">
        <f t="shared" ca="1" si="3"/>
        <v>-1.8407601802791218E-3</v>
      </c>
      <c r="H26" s="211">
        <f t="shared" ca="1" si="4"/>
        <v>7.1884087109364003E-4</v>
      </c>
    </row>
    <row r="27" spans="1:8" x14ac:dyDescent="0.35">
      <c r="B27" s="207" t="str">
        <f>TableA2Hide!B27</f>
        <v>Ion 20</v>
      </c>
      <c r="C27" s="214"/>
      <c r="D27" s="223">
        <f t="shared" ca="1" si="0"/>
        <v>16.2</v>
      </c>
      <c r="E27" s="223">
        <f t="shared" ca="1" si="1"/>
        <v>20.6</v>
      </c>
      <c r="F27" s="223">
        <f t="shared" ca="1" si="2"/>
        <v>20.3</v>
      </c>
      <c r="G27" s="211">
        <f t="shared" ca="1" si="3"/>
        <v>0.26596390328824682</v>
      </c>
      <c r="H27" s="211">
        <f t="shared" ca="1" si="4"/>
        <v>-1.1386198994492891E-2</v>
      </c>
    </row>
    <row r="28" spans="1:8" x14ac:dyDescent="0.35">
      <c r="B28" s="207" t="str">
        <f>TableA2Hide!B28</f>
        <v>Chwef 20</v>
      </c>
      <c r="C28" s="214"/>
      <c r="D28" s="223">
        <f t="shared" ca="1" si="0"/>
        <v>16.5</v>
      </c>
      <c r="E28" s="223">
        <f t="shared" ca="1" si="1"/>
        <v>16.600000000000001</v>
      </c>
      <c r="F28" s="223">
        <f t="shared" ca="1" si="2"/>
        <v>16.600000000000001</v>
      </c>
      <c r="G28" s="211">
        <f t="shared" ca="1" si="3"/>
        <v>8.8695419087907457E-3</v>
      </c>
      <c r="H28" s="211">
        <f t="shared" ca="1" si="4"/>
        <v>-3.3444691823329986E-3</v>
      </c>
    </row>
    <row r="29" spans="1:8" x14ac:dyDescent="0.35">
      <c r="B29" s="207" t="str">
        <f>TableA2Hide!B29</f>
        <v>Maw 20</v>
      </c>
      <c r="C29" s="214"/>
      <c r="D29" s="223">
        <f t="shared" ca="1" si="0"/>
        <v>17.399999999999999</v>
      </c>
      <c r="E29" s="223">
        <f t="shared" ca="1" si="1"/>
        <v>18.399999999999999</v>
      </c>
      <c r="F29" s="223">
        <f t="shared" ca="1" si="2"/>
        <v>18.3</v>
      </c>
      <c r="G29" s="211">
        <f t="shared" ca="1" si="3"/>
        <v>5.5038663771175056E-2</v>
      </c>
      <c r="H29" s="211">
        <f t="shared" ca="1" si="4"/>
        <v>-3.2255618468488567E-3</v>
      </c>
    </row>
    <row r="30" spans="1:8" ht="26.25" customHeight="1" x14ac:dyDescent="0.35">
      <c r="B30" s="228" t="str">
        <f>TableA2Hide!B30</f>
        <v>Ebr 20</v>
      </c>
      <c r="C30" s="1"/>
      <c r="D30" s="230">
        <f t="shared" ca="1" si="0"/>
        <v>10</v>
      </c>
      <c r="E30" s="230">
        <f t="shared" ca="1" si="1"/>
        <v>10.199999999999999</v>
      </c>
      <c r="F30" s="230" t="str">
        <f t="shared" ca="1" si="2"/>
        <v/>
      </c>
      <c r="G30" s="61">
        <f t="shared" ca="1" si="3"/>
        <v>2.1552828997027484E-2</v>
      </c>
      <c r="H30" s="61" t="str">
        <f t="shared" ca="1" si="4"/>
        <v/>
      </c>
    </row>
    <row r="31" spans="1:8" x14ac:dyDescent="0.35">
      <c r="B31" s="207" t="str">
        <f>TableA2Hide!B31</f>
        <v>Mai 20</v>
      </c>
      <c r="C31" s="214"/>
      <c r="D31" s="223">
        <f t="shared" ca="1" si="0"/>
        <v>6.7</v>
      </c>
      <c r="E31" s="223" t="str">
        <f t="shared" ca="1" si="1"/>
        <v/>
      </c>
      <c r="F31" s="223" t="str">
        <f t="shared" ca="1" si="2"/>
        <v/>
      </c>
      <c r="G31" s="211" t="str">
        <f t="shared" ca="1" si="3"/>
        <v/>
      </c>
      <c r="H31" s="211" t="str">
        <f t="shared" ca="1" si="4"/>
        <v/>
      </c>
    </row>
    <row r="32" spans="1:8" x14ac:dyDescent="0.35">
      <c r="A32" s="215"/>
      <c r="B32" s="216"/>
      <c r="C32" s="217"/>
      <c r="D32" s="218"/>
      <c r="E32" s="218"/>
      <c r="F32" s="216"/>
      <c r="G32" s="218"/>
      <c r="H32" s="218"/>
    </row>
    <row r="33" spans="1:22" s="1" customFormat="1" ht="13.15" customHeight="1" x14ac:dyDescent="0.25">
      <c r="A33" s="219">
        <v>1</v>
      </c>
      <c r="B33" s="231" t="s">
        <v>600</v>
      </c>
      <c r="C33" s="231"/>
      <c r="D33" s="231"/>
      <c r="E33" s="231"/>
      <c r="F33" s="231"/>
      <c r="G33" s="231"/>
      <c r="H33" s="231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1" customFormat="1" ht="30" customHeight="1" x14ac:dyDescent="0.25">
      <c r="B34" s="260" t="s">
        <v>601</v>
      </c>
      <c r="C34" s="260"/>
      <c r="D34" s="260"/>
      <c r="E34" s="260"/>
      <c r="F34" s="260"/>
      <c r="G34" s="260"/>
      <c r="H34" s="26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7.9" customHeight="1" x14ac:dyDescent="0.35">
      <c r="A35" s="219">
        <f>IF(OR(S9=1, S9=4), TableA2Hide!A35, "")</f>
        <v>2</v>
      </c>
      <c r="B35" s="260" t="s">
        <v>455</v>
      </c>
      <c r="C35" s="260"/>
      <c r="D35" s="260"/>
      <c r="E35" s="260"/>
      <c r="F35" s="260"/>
      <c r="G35" s="260"/>
      <c r="H35" s="260"/>
    </row>
    <row r="36" spans="1:22" x14ac:dyDescent="0.35">
      <c r="B36" s="12" t="s">
        <v>157</v>
      </c>
      <c r="C36" s="12"/>
      <c r="D36" s="12"/>
      <c r="E36" s="12"/>
      <c r="F36" s="12"/>
      <c r="G36" s="12"/>
      <c r="H36" s="12"/>
    </row>
  </sheetData>
  <mergeCells count="5">
    <mergeCell ref="A1:D1"/>
    <mergeCell ref="A2:H2"/>
    <mergeCell ref="A4:C5"/>
    <mergeCell ref="B34:H34"/>
    <mergeCell ref="B35:H35"/>
  </mergeCells>
  <hyperlinks>
    <hyperlink ref="A1" location="ContentsHead" display="ContentsHead" xr:uid="{769EC817-EBBD-4B6F-A8D8-C4246D95BC6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List Box 1">
              <controlPr defaultSize="0" autoLine="0" autoPict="0">
                <anchor moveWithCells="1">
                  <from>
                    <xdr:col>8</xdr:col>
                    <xdr:colOff>527050</xdr:colOff>
                    <xdr:row>1</xdr:row>
                    <xdr:rowOff>19050</xdr:rowOff>
                  </from>
                  <to>
                    <xdr:col>12</xdr:col>
                    <xdr:colOff>469900</xdr:colOff>
                    <xdr:row>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231B-1B4A-4E5F-858F-030D5EAAD3F0}">
  <sheetPr codeName="Sheet32">
    <pageSetUpPr fitToPage="1"/>
  </sheetPr>
  <dimension ref="A1:BF65"/>
  <sheetViews>
    <sheetView zoomScaleNormal="100" workbookViewId="0">
      <pane xSplit="2" ySplit="6" topLeftCell="C7" activePane="bottomRight" state="frozen"/>
      <selection pane="topRight" activeCell="D1" sqref="D1"/>
      <selection pane="bottomLeft" activeCell="A11" sqref="A11"/>
      <selection pane="bottomRight" sqref="A1:B1"/>
    </sheetView>
  </sheetViews>
  <sheetFormatPr defaultColWidth="0" defaultRowHeight="12.5" x14ac:dyDescent="0.25"/>
  <cols>
    <col min="1" max="1" width="2.7265625" style="1" customWidth="1"/>
    <col min="2" max="2" width="22.81640625" style="1" customWidth="1"/>
    <col min="3" max="3" width="1.1796875" style="1" customWidth="1"/>
    <col min="4" max="4" width="12.1796875" style="1" bestFit="1" customWidth="1"/>
    <col min="5" max="5" width="9.7265625" style="1" customWidth="1"/>
    <col min="6" max="6" width="17.453125" style="1" customWidth="1"/>
    <col min="7" max="7" width="15.54296875" style="1" bestFit="1" customWidth="1"/>
    <col min="8" max="8" width="2.7265625" style="1" customWidth="1"/>
    <col min="9" max="9" width="13.7265625" style="1" customWidth="1"/>
    <col min="10" max="10" width="21.7265625" style="1" customWidth="1"/>
    <col min="11" max="11" width="16.26953125" style="1" bestFit="1" customWidth="1"/>
    <col min="12" max="12" width="17.26953125" style="1" customWidth="1"/>
    <col min="13" max="13" width="2.7265625" style="1" customWidth="1"/>
    <col min="14" max="14" width="13.7265625" style="1" bestFit="1" customWidth="1"/>
    <col min="15" max="15" width="10.7265625" style="1" bestFit="1" customWidth="1"/>
    <col min="16" max="16" width="18.26953125" style="1" customWidth="1"/>
    <col min="17" max="17" width="17.7265625" style="1" customWidth="1"/>
    <col min="18" max="18" width="2.7265625" style="1" customWidth="1"/>
    <col min="19" max="19" width="27.81640625" style="1" customWidth="1"/>
    <col min="20" max="20" width="12.81640625" style="1" customWidth="1"/>
    <col min="21" max="21" width="27.81640625" style="1" customWidth="1"/>
    <col min="22" max="22" width="13.26953125" style="1" customWidth="1"/>
    <col min="23" max="27" width="13.26953125" style="1" hidden="1" customWidth="1"/>
    <col min="28" max="41" width="0" style="1" hidden="1" customWidth="1"/>
    <col min="42" max="46" width="13.26953125" style="1" hidden="1" customWidth="1"/>
    <col min="47" max="48" width="0" style="1" hidden="1" customWidth="1"/>
    <col min="49" max="49" width="13.26953125" style="1" hidden="1" customWidth="1"/>
    <col min="50" max="51" width="0" style="1" hidden="1" customWidth="1"/>
    <col min="52" max="53" width="13.26953125" style="1" hidden="1" customWidth="1"/>
    <col min="54" max="55" width="0" style="1" hidden="1" customWidth="1"/>
    <col min="56" max="56" width="13.26953125" style="1" hidden="1" customWidth="1"/>
    <col min="57" max="58" width="0" style="1" hidden="1" customWidth="1"/>
    <col min="59" max="16384" width="13.26953125" style="1" hidden="1"/>
  </cols>
  <sheetData>
    <row r="1" spans="1:21" s="40" customFormat="1" x14ac:dyDescent="0.35">
      <c r="A1" s="251" t="s">
        <v>132</v>
      </c>
      <c r="B1" s="251"/>
      <c r="C1" s="41"/>
    </row>
    <row r="2" spans="1:21" ht="13" x14ac:dyDescent="0.3">
      <c r="A2" s="252" t="s">
        <v>352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12"/>
      <c r="U2" s="12"/>
    </row>
    <row r="4" spans="1:21" ht="17.5" customHeight="1" x14ac:dyDescent="0.6">
      <c r="A4" s="253" t="s">
        <v>353</v>
      </c>
      <c r="B4" s="253"/>
      <c r="C4" s="42"/>
      <c r="D4" s="254" t="s">
        <v>354</v>
      </c>
      <c r="E4" s="254"/>
      <c r="F4" s="254"/>
      <c r="G4" s="254"/>
      <c r="H4" s="43"/>
      <c r="I4" s="254" t="s">
        <v>355</v>
      </c>
      <c r="J4" s="254"/>
      <c r="K4" s="254"/>
      <c r="L4" s="254"/>
      <c r="M4" s="43"/>
      <c r="N4" s="254" t="s">
        <v>356</v>
      </c>
      <c r="O4" s="254"/>
      <c r="P4" s="254"/>
      <c r="Q4" s="254"/>
      <c r="R4" s="254"/>
      <c r="S4" s="254"/>
      <c r="T4" s="44"/>
      <c r="U4" s="44"/>
    </row>
    <row r="5" spans="1:21" ht="18" customHeight="1" x14ac:dyDescent="0.6">
      <c r="A5" s="249"/>
      <c r="B5" s="249"/>
      <c r="C5" s="45"/>
      <c r="D5" s="249" t="s">
        <v>357</v>
      </c>
      <c r="E5" s="46" t="s">
        <v>358</v>
      </c>
      <c r="F5" s="249" t="s">
        <v>359</v>
      </c>
      <c r="G5" s="250" t="s">
        <v>360</v>
      </c>
      <c r="H5" s="45"/>
      <c r="I5" s="249" t="s">
        <v>361</v>
      </c>
      <c r="J5" s="46" t="s">
        <v>358</v>
      </c>
      <c r="K5" s="249" t="s">
        <v>359</v>
      </c>
      <c r="L5" s="250" t="s">
        <v>362</v>
      </c>
      <c r="M5" s="45"/>
      <c r="N5" s="249" t="s">
        <v>357</v>
      </c>
      <c r="O5" s="46" t="s">
        <v>358</v>
      </c>
      <c r="P5" s="249" t="s">
        <v>363</v>
      </c>
      <c r="Q5" s="250" t="s">
        <v>364</v>
      </c>
      <c r="R5" s="45"/>
      <c r="S5" s="249" t="s">
        <v>365</v>
      </c>
      <c r="T5" s="45"/>
      <c r="U5" s="45"/>
    </row>
    <row r="6" spans="1:21" ht="30.65" customHeight="1" x14ac:dyDescent="0.6">
      <c r="A6" s="249"/>
      <c r="B6" s="249"/>
      <c r="C6" s="45"/>
      <c r="D6" s="249"/>
      <c r="E6" s="46" t="s">
        <v>366</v>
      </c>
      <c r="F6" s="249"/>
      <c r="G6" s="250"/>
      <c r="H6" s="45"/>
      <c r="I6" s="249"/>
      <c r="J6" s="46" t="s">
        <v>367</v>
      </c>
      <c r="K6" s="249"/>
      <c r="L6" s="250"/>
      <c r="M6" s="45"/>
      <c r="N6" s="249"/>
      <c r="O6" s="46" t="s">
        <v>366</v>
      </c>
      <c r="P6" s="249"/>
      <c r="Q6" s="250"/>
      <c r="R6" s="45"/>
      <c r="S6" s="249"/>
      <c r="T6" s="45"/>
      <c r="U6" s="45"/>
    </row>
    <row r="7" spans="1:21" ht="13" x14ac:dyDescent="0.3">
      <c r="A7" s="10" t="s">
        <v>368</v>
      </c>
      <c r="B7" s="10"/>
      <c r="C7" s="10"/>
      <c r="E7" s="48"/>
      <c r="G7" s="49"/>
      <c r="H7" s="50"/>
      <c r="I7" s="51"/>
      <c r="J7" s="52"/>
      <c r="K7" s="51"/>
      <c r="L7" s="53"/>
      <c r="M7" s="50"/>
      <c r="N7" s="50"/>
      <c r="O7" s="54"/>
      <c r="P7" s="50"/>
      <c r="Q7" s="49"/>
      <c r="R7" s="50"/>
    </row>
    <row r="8" spans="1:21" x14ac:dyDescent="0.25">
      <c r="B8" s="58" t="s">
        <v>123</v>
      </c>
      <c r="C8" s="59"/>
      <c r="D8" s="50">
        <v>55690</v>
      </c>
      <c r="E8" s="54">
        <v>12350</v>
      </c>
      <c r="F8" s="50">
        <v>6160</v>
      </c>
      <c r="G8" s="49">
        <v>61860</v>
      </c>
      <c r="H8" s="50"/>
      <c r="I8" s="51">
        <v>149.4</v>
      </c>
      <c r="J8" s="52">
        <v>54.8</v>
      </c>
      <c r="K8" s="51">
        <v>73</v>
      </c>
      <c r="L8" s="53">
        <v>222.4</v>
      </c>
      <c r="M8" s="50"/>
      <c r="N8" s="50">
        <v>9844</v>
      </c>
      <c r="O8" s="54">
        <v>1878</v>
      </c>
      <c r="P8" s="50">
        <v>2634</v>
      </c>
      <c r="Q8" s="49">
        <v>12478</v>
      </c>
      <c r="R8" s="50"/>
      <c r="S8" s="50">
        <v>1290</v>
      </c>
      <c r="T8" s="50"/>
      <c r="U8" s="50"/>
    </row>
    <row r="9" spans="1:21" x14ac:dyDescent="0.25">
      <c r="B9" s="58" t="s">
        <v>369</v>
      </c>
      <c r="C9" s="59"/>
      <c r="D9" s="50">
        <v>55180</v>
      </c>
      <c r="E9" s="54">
        <v>13600</v>
      </c>
      <c r="F9" s="50">
        <v>6100</v>
      </c>
      <c r="G9" s="49">
        <v>61280</v>
      </c>
      <c r="H9" s="63"/>
      <c r="I9" s="51">
        <v>166</v>
      </c>
      <c r="J9" s="52">
        <v>63.9</v>
      </c>
      <c r="K9" s="51">
        <v>68.400000000000006</v>
      </c>
      <c r="L9" s="53">
        <v>234.4</v>
      </c>
      <c r="M9" s="50"/>
      <c r="N9" s="50">
        <v>10069</v>
      </c>
      <c r="O9" s="54">
        <v>2241</v>
      </c>
      <c r="P9" s="50">
        <v>2105</v>
      </c>
      <c r="Q9" s="49">
        <v>12174</v>
      </c>
      <c r="R9" s="50"/>
      <c r="S9" s="50">
        <v>1429</v>
      </c>
      <c r="T9" s="50"/>
      <c r="U9" s="50"/>
    </row>
    <row r="10" spans="1:21" x14ac:dyDescent="0.25">
      <c r="B10" s="58" t="s">
        <v>370</v>
      </c>
      <c r="C10" s="59"/>
      <c r="D10" s="50">
        <v>3650</v>
      </c>
      <c r="E10" s="54">
        <v>930</v>
      </c>
      <c r="F10" s="50">
        <v>610</v>
      </c>
      <c r="G10" s="49">
        <v>4260</v>
      </c>
      <c r="H10" s="63"/>
      <c r="I10" s="51">
        <v>10.4</v>
      </c>
      <c r="J10" s="52">
        <v>4.4000000000000004</v>
      </c>
      <c r="K10" s="51">
        <v>6.5</v>
      </c>
      <c r="L10" s="53">
        <v>16.8</v>
      </c>
      <c r="M10" s="50"/>
      <c r="N10" s="50">
        <v>612</v>
      </c>
      <c r="O10" s="54">
        <v>156</v>
      </c>
      <c r="P10" s="50">
        <v>187</v>
      </c>
      <c r="Q10" s="49">
        <v>799</v>
      </c>
      <c r="R10" s="50"/>
      <c r="S10" s="50">
        <v>53</v>
      </c>
      <c r="T10" s="50"/>
      <c r="U10" s="50"/>
    </row>
    <row r="11" spans="1:21" ht="26.5" customHeight="1" x14ac:dyDescent="0.3">
      <c r="A11" s="10" t="s">
        <v>371</v>
      </c>
      <c r="B11" s="10"/>
      <c r="C11" s="10"/>
      <c r="E11" s="48"/>
      <c r="G11" s="49"/>
      <c r="H11" s="50"/>
      <c r="I11" s="51"/>
      <c r="J11" s="52"/>
      <c r="K11" s="51"/>
      <c r="L11" s="53"/>
      <c r="M11" s="50"/>
      <c r="N11" s="50"/>
      <c r="O11" s="54"/>
      <c r="P11" s="50"/>
      <c r="Q11" s="49"/>
      <c r="R11" s="50"/>
    </row>
    <row r="12" spans="1:21" x14ac:dyDescent="0.25">
      <c r="B12" s="58" t="s">
        <v>372</v>
      </c>
      <c r="C12" s="59"/>
      <c r="D12" s="50">
        <v>13220</v>
      </c>
      <c r="E12" s="54">
        <v>2970</v>
      </c>
      <c r="F12" s="50">
        <v>1430</v>
      </c>
      <c r="G12" s="49">
        <v>14650</v>
      </c>
      <c r="H12" s="50"/>
      <c r="I12" s="51">
        <v>31.8</v>
      </c>
      <c r="J12" s="52">
        <v>12.5</v>
      </c>
      <c r="K12" s="51">
        <v>15.4</v>
      </c>
      <c r="L12" s="53">
        <v>47.3</v>
      </c>
      <c r="M12" s="50"/>
      <c r="N12" s="50">
        <v>2257</v>
      </c>
      <c r="O12" s="54">
        <v>425</v>
      </c>
      <c r="P12" s="50">
        <v>522</v>
      </c>
      <c r="Q12" s="49">
        <v>2779</v>
      </c>
      <c r="R12" s="50"/>
      <c r="S12" s="50">
        <v>255</v>
      </c>
      <c r="T12" s="50"/>
      <c r="U12" s="50"/>
    </row>
    <row r="13" spans="1:21" x14ac:dyDescent="0.25">
      <c r="B13" s="58" t="s">
        <v>373</v>
      </c>
      <c r="C13" s="59"/>
      <c r="D13" s="50">
        <v>14850</v>
      </c>
      <c r="E13" s="54">
        <v>3150</v>
      </c>
      <c r="F13" s="50">
        <v>1490</v>
      </c>
      <c r="G13" s="49">
        <v>16340</v>
      </c>
      <c r="H13" s="50"/>
      <c r="I13" s="51">
        <v>41.7</v>
      </c>
      <c r="J13" s="52">
        <v>14.3</v>
      </c>
      <c r="K13" s="51">
        <v>17.7</v>
      </c>
      <c r="L13" s="53">
        <v>59.3</v>
      </c>
      <c r="M13" s="50"/>
      <c r="N13" s="50">
        <v>2689</v>
      </c>
      <c r="O13" s="54">
        <v>488</v>
      </c>
      <c r="P13" s="50">
        <v>692</v>
      </c>
      <c r="Q13" s="49">
        <v>3380</v>
      </c>
      <c r="R13" s="50"/>
      <c r="S13" s="50">
        <v>388</v>
      </c>
      <c r="T13" s="50"/>
      <c r="U13" s="50"/>
    </row>
    <row r="14" spans="1:21" x14ac:dyDescent="0.25">
      <c r="B14" s="58" t="s">
        <v>374</v>
      </c>
      <c r="C14" s="59"/>
      <c r="D14" s="50">
        <v>15760</v>
      </c>
      <c r="E14" s="54">
        <v>3340</v>
      </c>
      <c r="F14" s="50">
        <v>1690</v>
      </c>
      <c r="G14" s="49">
        <v>17450</v>
      </c>
      <c r="H14" s="50"/>
      <c r="I14" s="51">
        <v>44.4</v>
      </c>
      <c r="J14" s="52">
        <v>15.6</v>
      </c>
      <c r="K14" s="51">
        <v>19.600000000000001</v>
      </c>
      <c r="L14" s="53">
        <v>64</v>
      </c>
      <c r="M14" s="50"/>
      <c r="N14" s="50">
        <v>2848</v>
      </c>
      <c r="O14" s="54">
        <v>531</v>
      </c>
      <c r="P14" s="50">
        <v>660</v>
      </c>
      <c r="Q14" s="49">
        <v>3508</v>
      </c>
      <c r="R14" s="50"/>
      <c r="S14" s="50">
        <v>319</v>
      </c>
      <c r="T14" s="50"/>
      <c r="U14" s="50"/>
    </row>
    <row r="15" spans="1:21" ht="13.15" customHeight="1" x14ac:dyDescent="0.25">
      <c r="B15" s="58" t="s">
        <v>375</v>
      </c>
      <c r="C15" s="59"/>
      <c r="D15" s="50">
        <v>11860</v>
      </c>
      <c r="E15" s="54">
        <v>2900</v>
      </c>
      <c r="F15" s="50">
        <v>1560</v>
      </c>
      <c r="G15" s="49">
        <v>13420</v>
      </c>
      <c r="H15" s="50"/>
      <c r="I15" s="51">
        <v>31.5</v>
      </c>
      <c r="J15" s="52">
        <v>12.4</v>
      </c>
      <c r="K15" s="51">
        <v>20.3</v>
      </c>
      <c r="L15" s="53">
        <v>51.9</v>
      </c>
      <c r="M15" s="50"/>
      <c r="N15" s="50">
        <v>2050</v>
      </c>
      <c r="O15" s="54">
        <v>433</v>
      </c>
      <c r="P15" s="50">
        <v>761</v>
      </c>
      <c r="Q15" s="49">
        <v>2811</v>
      </c>
      <c r="R15" s="50"/>
      <c r="S15" s="50">
        <v>328</v>
      </c>
      <c r="T15" s="50"/>
      <c r="U15" s="50"/>
    </row>
    <row r="16" spans="1:21" ht="26.5" customHeight="1" x14ac:dyDescent="0.25">
      <c r="B16" s="58" t="s">
        <v>376</v>
      </c>
      <c r="C16" s="59"/>
      <c r="D16" s="50">
        <v>13240</v>
      </c>
      <c r="E16" s="54">
        <v>3120</v>
      </c>
      <c r="F16" s="50">
        <v>1520</v>
      </c>
      <c r="G16" s="49">
        <v>14760</v>
      </c>
      <c r="H16" s="50"/>
      <c r="I16" s="51">
        <v>35.700000000000003</v>
      </c>
      <c r="J16" s="52">
        <v>13.9</v>
      </c>
      <c r="K16" s="51">
        <v>14.2</v>
      </c>
      <c r="L16" s="53">
        <v>49.8</v>
      </c>
      <c r="M16" s="50"/>
      <c r="N16" s="50">
        <v>2383</v>
      </c>
      <c r="O16" s="54">
        <v>488</v>
      </c>
      <c r="P16" s="50">
        <v>382</v>
      </c>
      <c r="Q16" s="49">
        <v>2765</v>
      </c>
      <c r="R16" s="50"/>
      <c r="S16" s="50">
        <v>374</v>
      </c>
      <c r="T16" s="50"/>
      <c r="U16" s="50"/>
    </row>
    <row r="17" spans="1:21" x14ac:dyDescent="0.25">
      <c r="B17" s="58" t="s">
        <v>377</v>
      </c>
      <c r="C17" s="59"/>
      <c r="D17" s="50">
        <v>14920</v>
      </c>
      <c r="E17" s="54">
        <v>3530</v>
      </c>
      <c r="F17" s="50">
        <v>1560</v>
      </c>
      <c r="G17" s="49">
        <v>16480</v>
      </c>
      <c r="H17" s="50"/>
      <c r="I17" s="51">
        <v>44.9</v>
      </c>
      <c r="J17" s="52">
        <v>17</v>
      </c>
      <c r="K17" s="51">
        <v>17.100000000000001</v>
      </c>
      <c r="L17" s="53">
        <v>62</v>
      </c>
      <c r="M17" s="50"/>
      <c r="N17" s="50">
        <v>2725</v>
      </c>
      <c r="O17" s="54">
        <v>585</v>
      </c>
      <c r="P17" s="50">
        <v>637</v>
      </c>
      <c r="Q17" s="49">
        <v>3362</v>
      </c>
      <c r="R17" s="50"/>
      <c r="S17" s="50">
        <v>420</v>
      </c>
      <c r="T17" s="50"/>
      <c r="U17" s="50"/>
    </row>
    <row r="18" spans="1:21" x14ac:dyDescent="0.25">
      <c r="B18" s="58" t="s">
        <v>378</v>
      </c>
      <c r="C18" s="59"/>
      <c r="D18" s="50">
        <v>15170</v>
      </c>
      <c r="E18" s="54">
        <v>3640</v>
      </c>
      <c r="F18" s="50">
        <v>1520</v>
      </c>
      <c r="G18" s="49">
        <v>16690</v>
      </c>
      <c r="H18" s="50"/>
      <c r="I18" s="51">
        <v>47.2</v>
      </c>
      <c r="J18" s="52">
        <v>17.600000000000001</v>
      </c>
      <c r="K18" s="51">
        <v>20.2</v>
      </c>
      <c r="L18" s="53">
        <v>67.400000000000006</v>
      </c>
      <c r="M18" s="50"/>
      <c r="N18" s="50">
        <v>2815</v>
      </c>
      <c r="O18" s="54">
        <v>613</v>
      </c>
      <c r="P18" s="50">
        <v>629</v>
      </c>
      <c r="Q18" s="49">
        <v>3444</v>
      </c>
      <c r="R18" s="50"/>
      <c r="S18" s="50">
        <v>345</v>
      </c>
      <c r="T18" s="50"/>
      <c r="U18" s="50"/>
    </row>
    <row r="19" spans="1:21" x14ac:dyDescent="0.25">
      <c r="B19" s="58" t="s">
        <v>379</v>
      </c>
      <c r="C19" s="59"/>
      <c r="D19" s="50">
        <v>11850</v>
      </c>
      <c r="E19" s="54">
        <v>3320</v>
      </c>
      <c r="F19" s="50">
        <v>1500</v>
      </c>
      <c r="G19" s="49">
        <v>13350</v>
      </c>
      <c r="H19" s="50"/>
      <c r="I19" s="51">
        <v>38.200000000000003</v>
      </c>
      <c r="J19" s="52">
        <v>15.4</v>
      </c>
      <c r="K19" s="51">
        <v>16.899999999999999</v>
      </c>
      <c r="L19" s="53">
        <v>55.2</v>
      </c>
      <c r="M19" s="50"/>
      <c r="N19" s="50">
        <v>2145</v>
      </c>
      <c r="O19" s="54">
        <v>555</v>
      </c>
      <c r="P19" s="50">
        <v>458</v>
      </c>
      <c r="Q19" s="49">
        <v>2603</v>
      </c>
      <c r="R19" s="50"/>
      <c r="S19" s="50">
        <v>291</v>
      </c>
      <c r="T19" s="50"/>
      <c r="U19" s="50"/>
    </row>
    <row r="20" spans="1:21" ht="26.5" customHeight="1" x14ac:dyDescent="0.3">
      <c r="A20" s="10" t="s">
        <v>380</v>
      </c>
      <c r="B20" s="10"/>
      <c r="C20" s="10"/>
      <c r="D20" s="50"/>
      <c r="E20" s="54"/>
      <c r="F20" s="50"/>
      <c r="G20" s="49"/>
      <c r="H20" s="50"/>
      <c r="I20" s="51"/>
      <c r="J20" s="52"/>
      <c r="K20" s="51"/>
      <c r="L20" s="53"/>
      <c r="M20" s="50"/>
      <c r="N20" s="50"/>
      <c r="O20" s="54"/>
      <c r="P20" s="50"/>
      <c r="Q20" s="49"/>
      <c r="R20" s="50"/>
    </row>
    <row r="21" spans="1:21" x14ac:dyDescent="0.25">
      <c r="B21" s="65" t="s">
        <v>381</v>
      </c>
      <c r="C21" s="59"/>
      <c r="D21" s="50">
        <v>3890</v>
      </c>
      <c r="E21" s="54">
        <v>920</v>
      </c>
      <c r="F21" s="50">
        <v>490</v>
      </c>
      <c r="G21" s="49">
        <v>4380</v>
      </c>
      <c r="H21" s="50"/>
      <c r="I21" s="51">
        <v>8.9</v>
      </c>
      <c r="J21" s="52">
        <v>3.9</v>
      </c>
      <c r="K21" s="51">
        <v>6</v>
      </c>
      <c r="L21" s="53">
        <v>14.9</v>
      </c>
      <c r="M21" s="50"/>
      <c r="N21" s="50">
        <v>638</v>
      </c>
      <c r="O21" s="54">
        <v>133</v>
      </c>
      <c r="P21" s="50">
        <v>217</v>
      </c>
      <c r="Q21" s="49">
        <v>855</v>
      </c>
      <c r="R21" s="50"/>
      <c r="S21" s="50">
        <v>123</v>
      </c>
      <c r="T21" s="50"/>
      <c r="U21" s="50"/>
    </row>
    <row r="22" spans="1:21" x14ac:dyDescent="0.25">
      <c r="B22" s="65" t="s">
        <v>187</v>
      </c>
      <c r="C22" s="59"/>
      <c r="D22" s="50">
        <v>4350</v>
      </c>
      <c r="E22" s="54">
        <v>970</v>
      </c>
      <c r="F22" s="50">
        <v>460</v>
      </c>
      <c r="G22" s="49">
        <v>4810</v>
      </c>
      <c r="H22" s="50"/>
      <c r="I22" s="51">
        <v>10</v>
      </c>
      <c r="J22" s="52">
        <v>4.0999999999999996</v>
      </c>
      <c r="K22" s="51">
        <v>3.6</v>
      </c>
      <c r="L22" s="53">
        <v>13.6</v>
      </c>
      <c r="M22" s="50"/>
      <c r="N22" s="50">
        <v>721</v>
      </c>
      <c r="O22" s="54">
        <v>139</v>
      </c>
      <c r="P22" s="50">
        <v>124</v>
      </c>
      <c r="Q22" s="49">
        <v>846</v>
      </c>
      <c r="R22" s="50"/>
      <c r="S22" s="50">
        <v>66</v>
      </c>
      <c r="T22" s="50"/>
      <c r="U22" s="50"/>
    </row>
    <row r="23" spans="1:21" x14ac:dyDescent="0.25">
      <c r="B23" s="65" t="s">
        <v>382</v>
      </c>
      <c r="C23" s="59"/>
      <c r="D23" s="50">
        <v>4980</v>
      </c>
      <c r="E23" s="54">
        <v>1080</v>
      </c>
      <c r="F23" s="50">
        <v>480</v>
      </c>
      <c r="G23" s="49">
        <v>5460</v>
      </c>
      <c r="H23" s="50"/>
      <c r="I23" s="51">
        <v>12.9</v>
      </c>
      <c r="J23" s="52">
        <v>4.5</v>
      </c>
      <c r="K23" s="51">
        <v>5.8</v>
      </c>
      <c r="L23" s="53">
        <v>18.8</v>
      </c>
      <c r="M23" s="50"/>
      <c r="N23" s="50">
        <v>897</v>
      </c>
      <c r="O23" s="54">
        <v>153</v>
      </c>
      <c r="P23" s="50">
        <v>180</v>
      </c>
      <c r="Q23" s="49">
        <v>1078</v>
      </c>
      <c r="R23" s="50"/>
      <c r="S23" s="50">
        <v>66</v>
      </c>
      <c r="T23" s="50"/>
      <c r="U23" s="50"/>
    </row>
    <row r="24" spans="1:21" x14ac:dyDescent="0.25">
      <c r="B24" s="65" t="s">
        <v>383</v>
      </c>
      <c r="C24" s="59"/>
      <c r="D24" s="50">
        <v>4860</v>
      </c>
      <c r="E24" s="54">
        <v>1080</v>
      </c>
      <c r="F24" s="50">
        <v>490</v>
      </c>
      <c r="G24" s="49">
        <v>5340</v>
      </c>
      <c r="H24" s="50"/>
      <c r="I24" s="51">
        <v>13.2</v>
      </c>
      <c r="J24" s="52">
        <v>4.9000000000000004</v>
      </c>
      <c r="K24" s="51">
        <v>8</v>
      </c>
      <c r="L24" s="53">
        <v>21.2</v>
      </c>
      <c r="M24" s="50"/>
      <c r="N24" s="50">
        <v>863</v>
      </c>
      <c r="O24" s="54">
        <v>169</v>
      </c>
      <c r="P24" s="50">
        <v>332</v>
      </c>
      <c r="Q24" s="49">
        <v>1195</v>
      </c>
      <c r="R24" s="50"/>
      <c r="S24" s="50">
        <v>98</v>
      </c>
      <c r="T24" s="50"/>
      <c r="U24" s="50"/>
    </row>
    <row r="25" spans="1:21" x14ac:dyDescent="0.25">
      <c r="B25" s="65" t="s">
        <v>384</v>
      </c>
      <c r="C25" s="59"/>
      <c r="D25" s="50">
        <v>5460</v>
      </c>
      <c r="E25" s="54">
        <v>1140</v>
      </c>
      <c r="F25" s="50">
        <v>530</v>
      </c>
      <c r="G25" s="49">
        <v>5990</v>
      </c>
      <c r="H25" s="50"/>
      <c r="I25" s="51">
        <v>15.1</v>
      </c>
      <c r="J25" s="52">
        <v>5</v>
      </c>
      <c r="K25" s="51">
        <v>3.8</v>
      </c>
      <c r="L25" s="53">
        <v>18.899999999999999</v>
      </c>
      <c r="M25" s="50"/>
      <c r="N25" s="50">
        <v>992</v>
      </c>
      <c r="O25" s="54">
        <v>171</v>
      </c>
      <c r="P25" s="50">
        <v>191</v>
      </c>
      <c r="Q25" s="49">
        <v>1182</v>
      </c>
      <c r="R25" s="50"/>
      <c r="S25" s="50">
        <v>59</v>
      </c>
      <c r="T25" s="50"/>
      <c r="U25" s="50"/>
    </row>
    <row r="26" spans="1:21" x14ac:dyDescent="0.25">
      <c r="B26" s="65" t="s">
        <v>385</v>
      </c>
      <c r="C26" s="59"/>
      <c r="D26" s="50">
        <v>4540</v>
      </c>
      <c r="E26" s="54">
        <v>920</v>
      </c>
      <c r="F26" s="50">
        <v>470</v>
      </c>
      <c r="G26" s="49">
        <v>5010</v>
      </c>
      <c r="H26" s="50"/>
      <c r="I26" s="51">
        <v>13.3</v>
      </c>
      <c r="J26" s="52">
        <v>4.3</v>
      </c>
      <c r="K26" s="51">
        <v>5.9</v>
      </c>
      <c r="L26" s="53">
        <v>19.2</v>
      </c>
      <c r="M26" s="50"/>
      <c r="N26" s="50">
        <v>834</v>
      </c>
      <c r="O26" s="54">
        <v>149</v>
      </c>
      <c r="P26" s="50">
        <v>170</v>
      </c>
      <c r="Q26" s="49">
        <v>1003</v>
      </c>
      <c r="R26" s="50"/>
      <c r="S26" s="50">
        <v>231</v>
      </c>
      <c r="T26" s="50"/>
      <c r="U26" s="50"/>
    </row>
    <row r="27" spans="1:21" x14ac:dyDescent="0.25">
      <c r="B27" s="65" t="s">
        <v>386</v>
      </c>
      <c r="C27" s="59"/>
      <c r="D27" s="50">
        <v>5050</v>
      </c>
      <c r="E27" s="54">
        <v>1110</v>
      </c>
      <c r="F27" s="50">
        <v>600</v>
      </c>
      <c r="G27" s="49">
        <v>5650</v>
      </c>
      <c r="H27" s="50"/>
      <c r="I27" s="51">
        <v>14.4</v>
      </c>
      <c r="J27" s="52">
        <v>5.0999999999999996</v>
      </c>
      <c r="K27" s="51">
        <v>6.6</v>
      </c>
      <c r="L27" s="53">
        <v>21</v>
      </c>
      <c r="M27" s="50"/>
      <c r="N27" s="50">
        <v>908</v>
      </c>
      <c r="O27" s="54">
        <v>175</v>
      </c>
      <c r="P27" s="50">
        <v>221</v>
      </c>
      <c r="Q27" s="49">
        <v>1129</v>
      </c>
      <c r="R27" s="50"/>
      <c r="S27" s="50">
        <v>112</v>
      </c>
      <c r="T27" s="50"/>
      <c r="U27" s="50"/>
    </row>
    <row r="28" spans="1:21" x14ac:dyDescent="0.25">
      <c r="B28" s="65" t="s">
        <v>387</v>
      </c>
      <c r="C28" s="59"/>
      <c r="D28" s="50">
        <v>5790</v>
      </c>
      <c r="E28" s="54">
        <v>1220</v>
      </c>
      <c r="F28" s="50">
        <v>550</v>
      </c>
      <c r="G28" s="49">
        <v>6340</v>
      </c>
      <c r="H28" s="50"/>
      <c r="I28" s="51">
        <v>16.600000000000001</v>
      </c>
      <c r="J28" s="52">
        <v>5.8</v>
      </c>
      <c r="K28" s="51">
        <v>5.6</v>
      </c>
      <c r="L28" s="53">
        <v>22.2</v>
      </c>
      <c r="M28" s="50"/>
      <c r="N28" s="50">
        <v>1051</v>
      </c>
      <c r="O28" s="54">
        <v>197</v>
      </c>
      <c r="P28" s="50">
        <v>177</v>
      </c>
      <c r="Q28" s="49">
        <v>1228</v>
      </c>
      <c r="R28" s="50"/>
      <c r="S28" s="50">
        <v>113</v>
      </c>
      <c r="T28" s="50"/>
      <c r="U28" s="50"/>
    </row>
    <row r="29" spans="1:21" x14ac:dyDescent="0.25">
      <c r="B29" s="65" t="s">
        <v>388</v>
      </c>
      <c r="C29" s="59"/>
      <c r="D29" s="50">
        <v>4930</v>
      </c>
      <c r="E29" s="54">
        <v>1010</v>
      </c>
      <c r="F29" s="50">
        <v>530</v>
      </c>
      <c r="G29" s="49">
        <v>5460</v>
      </c>
      <c r="H29" s="50"/>
      <c r="I29" s="51">
        <v>13.3</v>
      </c>
      <c r="J29" s="52">
        <v>4.7</v>
      </c>
      <c r="K29" s="51">
        <v>7.5</v>
      </c>
      <c r="L29" s="53">
        <v>20.8</v>
      </c>
      <c r="M29" s="50"/>
      <c r="N29" s="50">
        <v>890</v>
      </c>
      <c r="O29" s="54">
        <v>159</v>
      </c>
      <c r="P29" s="50">
        <v>261</v>
      </c>
      <c r="Q29" s="49">
        <v>1151</v>
      </c>
      <c r="R29" s="50"/>
      <c r="S29" s="50">
        <v>94</v>
      </c>
      <c r="T29" s="50"/>
      <c r="U29" s="50"/>
    </row>
    <row r="30" spans="1:21" x14ac:dyDescent="0.25">
      <c r="B30" s="65" t="s">
        <v>389</v>
      </c>
      <c r="C30" s="59"/>
      <c r="D30" s="50">
        <v>3590</v>
      </c>
      <c r="E30" s="54">
        <v>880</v>
      </c>
      <c r="F30" s="50">
        <v>440</v>
      </c>
      <c r="G30" s="49">
        <v>4030</v>
      </c>
      <c r="H30" s="50"/>
      <c r="I30" s="51">
        <v>10.199999999999999</v>
      </c>
      <c r="J30" s="52">
        <v>3.9</v>
      </c>
      <c r="K30" s="51">
        <v>6.9</v>
      </c>
      <c r="L30" s="53">
        <v>17.100000000000001</v>
      </c>
      <c r="M30" s="50"/>
      <c r="N30" s="50">
        <v>637</v>
      </c>
      <c r="O30" s="54">
        <v>135</v>
      </c>
      <c r="P30" s="50">
        <v>209</v>
      </c>
      <c r="Q30" s="49">
        <v>846</v>
      </c>
      <c r="R30" s="50"/>
      <c r="S30" s="50">
        <v>50</v>
      </c>
      <c r="T30" s="50"/>
      <c r="U30" s="50"/>
    </row>
    <row r="31" spans="1:21" x14ac:dyDescent="0.25">
      <c r="B31" s="65" t="s">
        <v>390</v>
      </c>
      <c r="C31" s="59"/>
      <c r="D31" s="50">
        <v>3860</v>
      </c>
      <c r="E31" s="54">
        <v>930</v>
      </c>
      <c r="F31" s="50">
        <v>460</v>
      </c>
      <c r="G31" s="49">
        <v>4320</v>
      </c>
      <c r="H31" s="50"/>
      <c r="I31" s="51">
        <v>9.8000000000000007</v>
      </c>
      <c r="J31" s="52">
        <v>3.8</v>
      </c>
      <c r="K31" s="51">
        <v>5.4</v>
      </c>
      <c r="L31" s="53">
        <v>15.2</v>
      </c>
      <c r="M31" s="50"/>
      <c r="N31" s="50">
        <v>658</v>
      </c>
      <c r="O31" s="54">
        <v>135</v>
      </c>
      <c r="P31" s="50">
        <v>161</v>
      </c>
      <c r="Q31" s="49">
        <v>819</v>
      </c>
      <c r="R31" s="50"/>
      <c r="S31" s="50">
        <v>127</v>
      </c>
      <c r="T31" s="50"/>
      <c r="U31" s="50"/>
    </row>
    <row r="32" spans="1:21" x14ac:dyDescent="0.25">
      <c r="B32" s="65" t="s">
        <v>391</v>
      </c>
      <c r="C32" s="59"/>
      <c r="D32" s="50">
        <v>4410</v>
      </c>
      <c r="E32" s="54">
        <v>1090</v>
      </c>
      <c r="F32" s="50">
        <v>660</v>
      </c>
      <c r="G32" s="49">
        <v>5070</v>
      </c>
      <c r="H32" s="50"/>
      <c r="I32" s="51">
        <v>11.4</v>
      </c>
      <c r="J32" s="52">
        <v>4.7</v>
      </c>
      <c r="K32" s="51">
        <v>8.1</v>
      </c>
      <c r="L32" s="53">
        <v>19.5</v>
      </c>
      <c r="M32" s="50"/>
      <c r="N32" s="50">
        <v>755</v>
      </c>
      <c r="O32" s="54">
        <v>164</v>
      </c>
      <c r="P32" s="50">
        <v>391</v>
      </c>
      <c r="Q32" s="49">
        <v>1146</v>
      </c>
      <c r="R32" s="50"/>
      <c r="S32" s="50">
        <v>151</v>
      </c>
      <c r="T32" s="50"/>
      <c r="U32" s="50"/>
    </row>
    <row r="33" spans="1:21" ht="26.5" customHeight="1" x14ac:dyDescent="0.25">
      <c r="B33" s="65" t="s">
        <v>392</v>
      </c>
      <c r="C33" s="59"/>
      <c r="D33" s="50">
        <v>4020</v>
      </c>
      <c r="E33" s="54">
        <v>960</v>
      </c>
      <c r="F33" s="50">
        <v>530</v>
      </c>
      <c r="G33" s="49">
        <v>4550</v>
      </c>
      <c r="H33" s="50"/>
      <c r="I33" s="51">
        <v>10.4</v>
      </c>
      <c r="J33" s="52">
        <v>4.0999999999999996</v>
      </c>
      <c r="K33" s="51">
        <v>2.9</v>
      </c>
      <c r="L33" s="53">
        <v>13.3</v>
      </c>
      <c r="M33" s="50"/>
      <c r="N33" s="50">
        <v>739</v>
      </c>
      <c r="O33" s="54">
        <v>143</v>
      </c>
      <c r="P33" s="50">
        <v>133</v>
      </c>
      <c r="Q33" s="49">
        <v>872</v>
      </c>
      <c r="R33" s="50"/>
      <c r="S33" s="50">
        <v>63</v>
      </c>
      <c r="T33" s="50"/>
      <c r="U33" s="50"/>
    </row>
    <row r="34" spans="1:21" x14ac:dyDescent="0.25">
      <c r="B34" s="65" t="s">
        <v>199</v>
      </c>
      <c r="C34" s="59"/>
      <c r="D34" s="50">
        <v>4560</v>
      </c>
      <c r="E34" s="54">
        <v>1090</v>
      </c>
      <c r="F34" s="50">
        <v>530</v>
      </c>
      <c r="G34" s="49">
        <v>5090</v>
      </c>
      <c r="H34" s="50"/>
      <c r="I34" s="51">
        <v>12.1</v>
      </c>
      <c r="J34" s="52">
        <v>4.8</v>
      </c>
      <c r="K34" s="51">
        <v>7.8</v>
      </c>
      <c r="L34" s="53">
        <v>19.899999999999999</v>
      </c>
      <c r="M34" s="50"/>
      <c r="N34" s="50">
        <v>794</v>
      </c>
      <c r="O34" s="54">
        <v>170</v>
      </c>
      <c r="P34" s="50">
        <v>128</v>
      </c>
      <c r="Q34" s="49">
        <v>921</v>
      </c>
      <c r="R34" s="50"/>
      <c r="S34" s="50">
        <v>269</v>
      </c>
      <c r="T34" s="50"/>
      <c r="U34" s="50"/>
    </row>
    <row r="35" spans="1:21" x14ac:dyDescent="0.25">
      <c r="B35" s="65" t="s">
        <v>393</v>
      </c>
      <c r="C35" s="59"/>
      <c r="D35" s="50">
        <v>4660</v>
      </c>
      <c r="E35" s="54">
        <v>1070</v>
      </c>
      <c r="F35" s="50">
        <v>460</v>
      </c>
      <c r="G35" s="49">
        <v>5120</v>
      </c>
      <c r="H35" s="50"/>
      <c r="I35" s="51">
        <v>13.1</v>
      </c>
      <c r="J35" s="52">
        <v>5</v>
      </c>
      <c r="K35" s="51">
        <v>3.5</v>
      </c>
      <c r="L35" s="53">
        <v>16.600000000000001</v>
      </c>
      <c r="M35" s="50"/>
      <c r="N35" s="50">
        <v>851</v>
      </c>
      <c r="O35" s="54">
        <v>176</v>
      </c>
      <c r="P35" s="50">
        <v>121</v>
      </c>
      <c r="Q35" s="49">
        <v>972</v>
      </c>
      <c r="R35" s="50"/>
      <c r="S35" s="50">
        <v>42</v>
      </c>
      <c r="T35" s="50"/>
      <c r="U35" s="62"/>
    </row>
    <row r="36" spans="1:21" x14ac:dyDescent="0.25">
      <c r="B36" s="65" t="s">
        <v>394</v>
      </c>
      <c r="C36" s="59"/>
      <c r="D36" s="50">
        <v>5010</v>
      </c>
      <c r="E36" s="54">
        <v>1200</v>
      </c>
      <c r="F36" s="50">
        <v>590</v>
      </c>
      <c r="G36" s="49">
        <v>5600</v>
      </c>
      <c r="H36" s="50"/>
      <c r="I36" s="51">
        <v>14.4</v>
      </c>
      <c r="J36" s="52">
        <v>5.6</v>
      </c>
      <c r="K36" s="51">
        <v>5</v>
      </c>
      <c r="L36" s="53">
        <v>19.399999999999999</v>
      </c>
      <c r="M36" s="50"/>
      <c r="N36" s="50">
        <v>903</v>
      </c>
      <c r="O36" s="54">
        <v>194</v>
      </c>
      <c r="P36" s="50">
        <v>194</v>
      </c>
      <c r="Q36" s="49">
        <v>1097</v>
      </c>
      <c r="R36" s="50"/>
      <c r="S36" s="50">
        <v>139</v>
      </c>
      <c r="T36" s="50"/>
      <c r="U36" s="50"/>
    </row>
    <row r="37" spans="1:21" x14ac:dyDescent="0.25">
      <c r="B37" s="65" t="s">
        <v>395</v>
      </c>
      <c r="C37" s="59"/>
      <c r="D37" s="50">
        <v>5260</v>
      </c>
      <c r="E37" s="54">
        <v>1210</v>
      </c>
      <c r="F37" s="50">
        <v>480</v>
      </c>
      <c r="G37" s="49">
        <v>5740</v>
      </c>
      <c r="H37" s="50"/>
      <c r="I37" s="51">
        <v>17</v>
      </c>
      <c r="J37" s="52">
        <v>6.1</v>
      </c>
      <c r="K37" s="51">
        <v>3.8</v>
      </c>
      <c r="L37" s="53">
        <v>20.8</v>
      </c>
      <c r="M37" s="50"/>
      <c r="N37" s="50">
        <v>989</v>
      </c>
      <c r="O37" s="54">
        <v>210</v>
      </c>
      <c r="P37" s="50">
        <v>180</v>
      </c>
      <c r="Q37" s="49">
        <v>1168</v>
      </c>
      <c r="R37" s="50"/>
      <c r="S37" s="50">
        <v>77</v>
      </c>
      <c r="T37" s="50"/>
      <c r="U37" s="50"/>
    </row>
    <row r="38" spans="1:21" x14ac:dyDescent="0.25">
      <c r="B38" s="65" t="s">
        <v>396</v>
      </c>
      <c r="C38" s="59"/>
      <c r="D38" s="50">
        <v>4640</v>
      </c>
      <c r="E38" s="54">
        <v>1120</v>
      </c>
      <c r="F38" s="50">
        <v>500</v>
      </c>
      <c r="G38" s="49">
        <v>5140</v>
      </c>
      <c r="H38" s="50"/>
      <c r="I38" s="51">
        <v>13.5</v>
      </c>
      <c r="J38" s="52">
        <v>5.2</v>
      </c>
      <c r="K38" s="51">
        <v>8.3000000000000007</v>
      </c>
      <c r="L38" s="53">
        <v>21.8</v>
      </c>
      <c r="M38" s="50"/>
      <c r="N38" s="50">
        <v>833</v>
      </c>
      <c r="O38" s="54">
        <v>182</v>
      </c>
      <c r="P38" s="50">
        <v>263</v>
      </c>
      <c r="Q38" s="49">
        <v>1097</v>
      </c>
      <c r="R38" s="50"/>
      <c r="S38" s="50">
        <v>203</v>
      </c>
      <c r="T38" s="50"/>
      <c r="U38" s="50"/>
    </row>
    <row r="39" spans="1:21" x14ac:dyDescent="0.25">
      <c r="B39" s="65" t="s">
        <v>397</v>
      </c>
      <c r="C39" s="59"/>
      <c r="D39" s="50">
        <v>5060</v>
      </c>
      <c r="E39" s="54">
        <v>1240</v>
      </c>
      <c r="F39" s="50">
        <v>530</v>
      </c>
      <c r="G39" s="49">
        <v>5590</v>
      </c>
      <c r="H39" s="50"/>
      <c r="I39" s="51">
        <v>15.6</v>
      </c>
      <c r="J39" s="52">
        <v>6</v>
      </c>
      <c r="K39" s="51">
        <v>4.4000000000000004</v>
      </c>
      <c r="L39" s="53">
        <v>20.100000000000001</v>
      </c>
      <c r="M39" s="50"/>
      <c r="N39" s="50">
        <v>928</v>
      </c>
      <c r="O39" s="54">
        <v>208</v>
      </c>
      <c r="P39" s="50">
        <v>158</v>
      </c>
      <c r="Q39" s="49">
        <v>1086</v>
      </c>
      <c r="R39" s="50"/>
      <c r="S39" s="50">
        <v>126</v>
      </c>
      <c r="T39" s="50"/>
      <c r="U39" s="50"/>
    </row>
    <row r="40" spans="1:21" x14ac:dyDescent="0.25">
      <c r="B40" s="65" t="s">
        <v>398</v>
      </c>
      <c r="C40" s="59"/>
      <c r="D40" s="50">
        <v>5220</v>
      </c>
      <c r="E40" s="54">
        <v>1180</v>
      </c>
      <c r="F40" s="50">
        <v>470</v>
      </c>
      <c r="G40" s="49">
        <v>5690</v>
      </c>
      <c r="H40" s="50"/>
      <c r="I40" s="51">
        <v>16.7</v>
      </c>
      <c r="J40" s="52">
        <v>5.9</v>
      </c>
      <c r="K40" s="51">
        <v>6.4</v>
      </c>
      <c r="L40" s="53">
        <v>23.1</v>
      </c>
      <c r="M40" s="50"/>
      <c r="N40" s="50">
        <v>985</v>
      </c>
      <c r="O40" s="54">
        <v>203</v>
      </c>
      <c r="P40" s="50">
        <v>234</v>
      </c>
      <c r="Q40" s="49">
        <v>1219</v>
      </c>
      <c r="R40" s="50"/>
      <c r="S40" s="50">
        <v>66</v>
      </c>
      <c r="T40" s="50"/>
      <c r="U40" s="50"/>
    </row>
    <row r="41" spans="1:21" x14ac:dyDescent="0.25">
      <c r="B41" s="65" t="s">
        <v>399</v>
      </c>
      <c r="C41" s="59"/>
      <c r="D41" s="50">
        <v>4890</v>
      </c>
      <c r="E41" s="54">
        <v>1220</v>
      </c>
      <c r="F41" s="50">
        <v>520</v>
      </c>
      <c r="G41" s="49">
        <v>5410</v>
      </c>
      <c r="H41" s="50"/>
      <c r="I41" s="51">
        <v>14.8</v>
      </c>
      <c r="J41" s="52">
        <v>5.8</v>
      </c>
      <c r="K41" s="51">
        <v>9.4</v>
      </c>
      <c r="L41" s="53">
        <v>24.3</v>
      </c>
      <c r="M41" s="50"/>
      <c r="N41" s="50">
        <v>902</v>
      </c>
      <c r="O41" s="54">
        <v>202</v>
      </c>
      <c r="P41" s="50">
        <v>237</v>
      </c>
      <c r="Q41" s="49">
        <v>1139</v>
      </c>
      <c r="R41" s="50"/>
      <c r="S41" s="50">
        <v>153</v>
      </c>
      <c r="T41" s="50"/>
      <c r="U41" s="50"/>
    </row>
    <row r="42" spans="1:21" x14ac:dyDescent="0.25">
      <c r="B42" s="65" t="s">
        <v>400</v>
      </c>
      <c r="C42" s="59"/>
      <c r="D42" s="50">
        <v>3840</v>
      </c>
      <c r="E42" s="54">
        <v>1130</v>
      </c>
      <c r="F42" s="50">
        <v>530</v>
      </c>
      <c r="G42" s="49">
        <v>4370</v>
      </c>
      <c r="H42" s="50"/>
      <c r="I42" s="51">
        <v>12.7</v>
      </c>
      <c r="J42" s="52">
        <v>5.3</v>
      </c>
      <c r="K42" s="51">
        <v>7.6</v>
      </c>
      <c r="L42" s="53">
        <v>20.3</v>
      </c>
      <c r="M42" s="50"/>
      <c r="N42" s="50">
        <v>686</v>
      </c>
      <c r="O42" s="54">
        <v>186</v>
      </c>
      <c r="P42" s="50">
        <v>186</v>
      </c>
      <c r="Q42" s="49">
        <v>872</v>
      </c>
      <c r="R42" s="50"/>
      <c r="S42" s="50">
        <v>105</v>
      </c>
      <c r="T42" s="50"/>
      <c r="U42" s="50"/>
    </row>
    <row r="43" spans="1:21" x14ac:dyDescent="0.25">
      <c r="B43" s="65" t="s">
        <v>401</v>
      </c>
      <c r="C43" s="59"/>
      <c r="D43" s="50">
        <v>3930</v>
      </c>
      <c r="E43" s="54">
        <v>1110</v>
      </c>
      <c r="F43" s="50">
        <v>430</v>
      </c>
      <c r="G43" s="49">
        <v>4360</v>
      </c>
      <c r="H43" s="50"/>
      <c r="I43" s="51">
        <v>12.6</v>
      </c>
      <c r="J43" s="52">
        <v>5.2</v>
      </c>
      <c r="K43" s="51">
        <v>3.9</v>
      </c>
      <c r="L43" s="53">
        <v>16.5</v>
      </c>
      <c r="M43" s="50"/>
      <c r="N43" s="50">
        <v>705</v>
      </c>
      <c r="O43" s="54">
        <v>185</v>
      </c>
      <c r="P43" s="50">
        <v>127</v>
      </c>
      <c r="Q43" s="49">
        <v>832</v>
      </c>
      <c r="R43" s="50"/>
      <c r="S43" s="50">
        <v>78</v>
      </c>
      <c r="T43" s="50"/>
      <c r="U43" s="50"/>
    </row>
    <row r="44" spans="1:21" x14ac:dyDescent="0.25">
      <c r="B44" s="65" t="s">
        <v>402</v>
      </c>
      <c r="C44" s="59"/>
      <c r="D44" s="50">
        <v>4080</v>
      </c>
      <c r="E44" s="54">
        <v>1080</v>
      </c>
      <c r="F44" s="50">
        <v>550</v>
      </c>
      <c r="G44" s="49">
        <v>4630</v>
      </c>
      <c r="H44" s="50"/>
      <c r="I44" s="51">
        <v>12.9</v>
      </c>
      <c r="J44" s="52">
        <v>4.9000000000000004</v>
      </c>
      <c r="K44" s="51">
        <v>5.4</v>
      </c>
      <c r="L44" s="53">
        <v>18.3</v>
      </c>
      <c r="M44" s="50"/>
      <c r="N44" s="50">
        <v>755</v>
      </c>
      <c r="O44" s="54">
        <v>184</v>
      </c>
      <c r="P44" s="50">
        <v>145</v>
      </c>
      <c r="Q44" s="49">
        <v>900</v>
      </c>
      <c r="R44" s="50"/>
      <c r="S44" s="50">
        <v>108</v>
      </c>
      <c r="T44" s="50"/>
      <c r="U44" s="50"/>
    </row>
    <row r="45" spans="1:21" ht="26.25" customHeight="1" x14ac:dyDescent="0.25">
      <c r="B45" s="65" t="s">
        <v>403</v>
      </c>
      <c r="C45" s="59"/>
      <c r="D45" s="50">
        <v>1740</v>
      </c>
      <c r="E45" s="54">
        <v>460</v>
      </c>
      <c r="F45" s="50">
        <v>360</v>
      </c>
      <c r="G45" s="49">
        <v>2100</v>
      </c>
      <c r="H45" s="50"/>
      <c r="I45" s="51">
        <v>5</v>
      </c>
      <c r="J45" s="52">
        <v>2.2000000000000002</v>
      </c>
      <c r="K45" s="51">
        <v>5.2</v>
      </c>
      <c r="L45" s="53">
        <v>10.199999999999999</v>
      </c>
      <c r="M45" s="50"/>
      <c r="N45" s="50">
        <v>287</v>
      </c>
      <c r="O45" s="54">
        <v>78</v>
      </c>
      <c r="P45" s="50">
        <v>129</v>
      </c>
      <c r="Q45" s="49">
        <v>416</v>
      </c>
      <c r="R45" s="50"/>
      <c r="S45" s="50">
        <v>33</v>
      </c>
      <c r="T45" s="50"/>
      <c r="U45" s="50"/>
    </row>
    <row r="46" spans="1:21" ht="12.75" customHeight="1" x14ac:dyDescent="0.25">
      <c r="B46" s="65" t="s">
        <v>404</v>
      </c>
      <c r="C46" s="59"/>
      <c r="D46" s="50">
        <v>1910</v>
      </c>
      <c r="E46" s="54">
        <v>470</v>
      </c>
      <c r="F46" s="50">
        <v>250</v>
      </c>
      <c r="G46" s="49">
        <v>2160</v>
      </c>
      <c r="H46" s="50"/>
      <c r="I46" s="51">
        <v>5.4</v>
      </c>
      <c r="J46" s="52">
        <v>2.2000000000000002</v>
      </c>
      <c r="K46" s="51">
        <v>1.2</v>
      </c>
      <c r="L46" s="53">
        <v>6.7</v>
      </c>
      <c r="M46" s="50"/>
      <c r="N46" s="50">
        <v>325</v>
      </c>
      <c r="O46" s="54">
        <v>78</v>
      </c>
      <c r="P46" s="50">
        <v>58</v>
      </c>
      <c r="Q46" s="49">
        <v>383</v>
      </c>
      <c r="R46" s="50"/>
      <c r="S46" s="50">
        <v>20</v>
      </c>
      <c r="T46" s="50"/>
      <c r="U46" s="50"/>
    </row>
    <row r="47" spans="1:21" ht="25.5" customHeight="1" x14ac:dyDescent="0.25">
      <c r="A47" s="65" t="s">
        <v>405</v>
      </c>
      <c r="B47" s="65"/>
      <c r="C47" s="59"/>
      <c r="D47" s="50"/>
      <c r="E47" s="54"/>
      <c r="F47" s="50"/>
      <c r="G47" s="49"/>
      <c r="H47" s="50"/>
      <c r="I47" s="51"/>
      <c r="J47" s="52"/>
      <c r="K47" s="51"/>
      <c r="L47" s="53"/>
      <c r="M47" s="50"/>
      <c r="N47" s="50"/>
      <c r="O47" s="54"/>
      <c r="P47" s="50"/>
      <c r="Q47" s="49"/>
      <c r="R47" s="50"/>
      <c r="S47" s="50"/>
      <c r="T47" s="50"/>
      <c r="U47" s="50"/>
    </row>
    <row r="48" spans="1:21" ht="12.75" customHeight="1" x14ac:dyDescent="0.25">
      <c r="B48" s="1" t="s">
        <v>406</v>
      </c>
      <c r="C48" s="59"/>
      <c r="D48" s="50" t="s">
        <v>351</v>
      </c>
      <c r="E48" s="50" t="s">
        <v>351</v>
      </c>
      <c r="F48" s="50" t="s">
        <v>351</v>
      </c>
      <c r="G48" s="49" t="s">
        <v>351</v>
      </c>
      <c r="H48" s="50"/>
      <c r="I48" s="51" t="s">
        <v>122</v>
      </c>
      <c r="J48" s="50" t="s">
        <v>122</v>
      </c>
      <c r="K48" s="51" t="s">
        <v>122</v>
      </c>
      <c r="L48" s="66">
        <v>0</v>
      </c>
      <c r="M48" s="50"/>
      <c r="N48" s="50" t="s">
        <v>351</v>
      </c>
      <c r="O48" s="50" t="s">
        <v>351</v>
      </c>
      <c r="P48" s="50" t="s">
        <v>351</v>
      </c>
      <c r="Q48" s="49" t="s">
        <v>351</v>
      </c>
      <c r="R48" s="50"/>
      <c r="S48" s="50" t="s">
        <v>351</v>
      </c>
      <c r="T48" s="50"/>
      <c r="U48" s="50"/>
    </row>
    <row r="49" spans="1:21" ht="13.5" customHeight="1" x14ac:dyDescent="0.25">
      <c r="B49" s="1" t="s">
        <v>369</v>
      </c>
      <c r="C49" s="59"/>
      <c r="D49" s="50" t="s">
        <v>351</v>
      </c>
      <c r="E49" s="50" t="s">
        <v>351</v>
      </c>
      <c r="F49" s="50" t="s">
        <v>351</v>
      </c>
      <c r="G49" s="49" t="s">
        <v>351</v>
      </c>
      <c r="H49" s="50"/>
      <c r="I49" s="51" t="s">
        <v>122</v>
      </c>
      <c r="J49" s="50" t="s">
        <v>122</v>
      </c>
      <c r="K49" s="51">
        <v>28.2</v>
      </c>
      <c r="L49" s="66">
        <v>28.2</v>
      </c>
      <c r="M49" s="50"/>
      <c r="N49" s="50" t="s">
        <v>351</v>
      </c>
      <c r="O49" s="50" t="s">
        <v>351</v>
      </c>
      <c r="P49" s="50" t="s">
        <v>351</v>
      </c>
      <c r="Q49" s="49" t="s">
        <v>351</v>
      </c>
      <c r="R49" s="50"/>
      <c r="S49" s="50" t="s">
        <v>351</v>
      </c>
      <c r="T49" s="50"/>
      <c r="U49" s="50"/>
    </row>
    <row r="50" spans="1:21" ht="25.5" customHeight="1" x14ac:dyDescent="0.25">
      <c r="A50" s="65" t="s">
        <v>407</v>
      </c>
      <c r="C50" s="59"/>
      <c r="D50" s="50"/>
      <c r="E50" s="54"/>
      <c r="F50" s="50"/>
      <c r="G50" s="49"/>
      <c r="H50" s="50"/>
      <c r="I50" s="51"/>
      <c r="J50" s="52"/>
      <c r="K50" s="51"/>
      <c r="L50" s="53"/>
      <c r="M50" s="50"/>
      <c r="N50" s="50"/>
      <c r="O50" s="54"/>
      <c r="P50" s="50"/>
      <c r="Q50" s="49"/>
      <c r="R50" s="50"/>
      <c r="S50" s="50"/>
      <c r="T50" s="50"/>
      <c r="U50" s="50"/>
    </row>
    <row r="51" spans="1:21" x14ac:dyDescent="0.25">
      <c r="A51" s="65"/>
      <c r="B51" s="1" t="s">
        <v>406</v>
      </c>
      <c r="C51" s="59"/>
      <c r="D51" s="50" t="s">
        <v>351</v>
      </c>
      <c r="E51" s="50" t="s">
        <v>351</v>
      </c>
      <c r="F51" s="50" t="s">
        <v>351</v>
      </c>
      <c r="G51" s="49" t="s">
        <v>351</v>
      </c>
      <c r="H51" s="50"/>
      <c r="I51" s="67" t="s">
        <v>351</v>
      </c>
      <c r="J51" s="67" t="s">
        <v>351</v>
      </c>
      <c r="K51" s="67" t="s">
        <v>351</v>
      </c>
      <c r="L51" s="68">
        <v>0</v>
      </c>
      <c r="M51" s="50"/>
      <c r="N51" s="50" t="s">
        <v>351</v>
      </c>
      <c r="O51" s="50" t="s">
        <v>351</v>
      </c>
      <c r="P51" s="50" t="s">
        <v>351</v>
      </c>
      <c r="Q51" s="49" t="s">
        <v>351</v>
      </c>
      <c r="R51" s="50"/>
      <c r="S51" s="50" t="s">
        <v>351</v>
      </c>
      <c r="T51" s="50"/>
      <c r="U51" s="50"/>
    </row>
    <row r="52" spans="1:21" x14ac:dyDescent="0.25">
      <c r="B52" s="1" t="s">
        <v>369</v>
      </c>
      <c r="C52" s="59"/>
      <c r="D52" s="50" t="s">
        <v>351</v>
      </c>
      <c r="E52" s="50" t="s">
        <v>351</v>
      </c>
      <c r="F52" s="50" t="s">
        <v>351</v>
      </c>
      <c r="G52" s="49" t="s">
        <v>351</v>
      </c>
      <c r="H52" s="50"/>
      <c r="I52" s="67" t="s">
        <v>351</v>
      </c>
      <c r="J52" s="67" t="s">
        <v>351</v>
      </c>
      <c r="K52" s="67" t="s">
        <v>351</v>
      </c>
      <c r="L52" s="68">
        <v>2</v>
      </c>
      <c r="M52" s="50"/>
      <c r="N52" s="50" t="s">
        <v>351</v>
      </c>
      <c r="O52" s="50" t="s">
        <v>351</v>
      </c>
      <c r="P52" s="50" t="s">
        <v>351</v>
      </c>
      <c r="Q52" s="49" t="s">
        <v>351</v>
      </c>
      <c r="R52" s="50"/>
      <c r="S52" s="50" t="s">
        <v>351</v>
      </c>
      <c r="T52" s="50"/>
      <c r="U52" s="50"/>
    </row>
    <row r="53" spans="1:21" ht="1.9" customHeight="1" x14ac:dyDescent="0.25">
      <c r="A53" s="69"/>
      <c r="B53" s="69"/>
      <c r="C53" s="69"/>
      <c r="D53" s="70"/>
      <c r="E53" s="70"/>
      <c r="F53" s="70"/>
      <c r="G53" s="71"/>
      <c r="H53" s="70"/>
      <c r="I53" s="72"/>
      <c r="J53" s="73"/>
      <c r="K53" s="72"/>
      <c r="L53" s="71"/>
      <c r="M53" s="70"/>
      <c r="N53" s="70"/>
      <c r="O53" s="70"/>
      <c r="P53" s="70"/>
      <c r="Q53" s="71"/>
      <c r="R53" s="70"/>
      <c r="S53" s="70"/>
      <c r="T53" s="70"/>
      <c r="U53" s="50"/>
    </row>
    <row r="54" spans="1:21" x14ac:dyDescent="0.25">
      <c r="A54" s="74"/>
      <c r="B54" s="74"/>
      <c r="C54" s="74"/>
      <c r="D54" s="50"/>
      <c r="E54" s="50"/>
      <c r="F54" s="50"/>
      <c r="G54" s="50"/>
      <c r="H54" s="50"/>
      <c r="I54" s="51"/>
      <c r="K54" s="51"/>
      <c r="L54" s="51"/>
      <c r="M54" s="50"/>
      <c r="N54" s="50"/>
      <c r="O54" s="50"/>
      <c r="P54" s="50"/>
      <c r="Q54" s="50"/>
      <c r="R54" s="50"/>
      <c r="S54" s="50"/>
      <c r="T54" s="50"/>
      <c r="U54" s="50"/>
    </row>
    <row r="55" spans="1:21" ht="14.5" x14ac:dyDescent="0.25">
      <c r="A55" s="75">
        <v>1</v>
      </c>
      <c r="B55" s="1" t="s">
        <v>409</v>
      </c>
    </row>
    <row r="56" spans="1:21" ht="14.5" x14ac:dyDescent="0.25">
      <c r="A56" s="75">
        <v>2</v>
      </c>
      <c r="B56" s="1" t="s">
        <v>410</v>
      </c>
      <c r="I56" s="51"/>
    </row>
    <row r="57" spans="1:21" ht="39.4" customHeight="1" x14ac:dyDescent="0.25">
      <c r="A57" s="76">
        <v>3</v>
      </c>
      <c r="B57" s="248" t="s">
        <v>411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77"/>
      <c r="U57" s="77"/>
    </row>
    <row r="58" spans="1:21" ht="14.5" x14ac:dyDescent="0.25">
      <c r="A58" s="75">
        <v>4</v>
      </c>
      <c r="B58" s="1" t="s">
        <v>412</v>
      </c>
    </row>
    <row r="59" spans="1:21" ht="14.5" x14ac:dyDescent="0.25">
      <c r="A59" s="75">
        <v>5</v>
      </c>
      <c r="B59" s="1" t="s">
        <v>413</v>
      </c>
    </row>
    <row r="60" spans="1:21" ht="14.5" x14ac:dyDescent="0.25">
      <c r="A60" s="75">
        <v>6</v>
      </c>
      <c r="B60" s="1" t="s">
        <v>414</v>
      </c>
    </row>
    <row r="61" spans="1:21" x14ac:dyDescent="0.25">
      <c r="A61" s="7" t="s">
        <v>126</v>
      </c>
      <c r="B61" s="1" t="s">
        <v>415</v>
      </c>
    </row>
    <row r="62" spans="1:21" x14ac:dyDescent="0.25">
      <c r="A62" s="7" t="s">
        <v>127</v>
      </c>
      <c r="B62" s="1" t="s">
        <v>416</v>
      </c>
    </row>
    <row r="63" spans="1:21" x14ac:dyDescent="0.25">
      <c r="A63" s="1" t="s">
        <v>351</v>
      </c>
      <c r="B63" s="1" t="s">
        <v>417</v>
      </c>
    </row>
    <row r="64" spans="1:21" x14ac:dyDescent="0.25">
      <c r="A64" s="1" t="s">
        <v>122</v>
      </c>
      <c r="B64" s="1" t="s">
        <v>418</v>
      </c>
    </row>
    <row r="65" spans="2:2" x14ac:dyDescent="0.25">
      <c r="B65" s="4"/>
    </row>
  </sheetData>
  <mergeCells count="17">
    <mergeCell ref="A1:B1"/>
    <mergeCell ref="A2:S2"/>
    <mergeCell ref="A4:B6"/>
    <mergeCell ref="D4:G4"/>
    <mergeCell ref="I4:L4"/>
    <mergeCell ref="N4:S4"/>
    <mergeCell ref="Q5:Q6"/>
    <mergeCell ref="S5:S6"/>
    <mergeCell ref="B57:S57"/>
    <mergeCell ref="D5:D6"/>
    <mergeCell ref="F5:F6"/>
    <mergeCell ref="G5:G6"/>
    <mergeCell ref="I5:I6"/>
    <mergeCell ref="K5:K6"/>
    <mergeCell ref="L5:L6"/>
    <mergeCell ref="N5:N6"/>
    <mergeCell ref="P5:P6"/>
  </mergeCells>
  <hyperlinks>
    <hyperlink ref="A1:B1" location="ContentsHead" display="ContentsHead" xr:uid="{F84341E8-BB04-4A01-8F26-5F36792E588A}"/>
  </hyperlinks>
  <pageMargins left="0.7" right="0.7" top="0.75" bottom="0.75" header="0.3" footer="0.3"/>
  <pageSetup scal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3177-CE40-441F-A3E1-31EF57240241}">
  <sheetPr codeName="Sheet5">
    <pageSetUpPr fitToPage="1"/>
  </sheetPr>
  <dimension ref="A1:AJ51"/>
  <sheetViews>
    <sheetView zoomScaleNormal="100" workbookViewId="0">
      <pane xSplit="2" ySplit="5" topLeftCell="C6" activePane="bottomRight" state="frozen"/>
      <selection pane="topRight" activeCell="E1" sqref="E1"/>
      <selection pane="bottomLeft" activeCell="A10" sqref="A10"/>
      <selection pane="bottomRight" sqref="A1:B1"/>
    </sheetView>
  </sheetViews>
  <sheetFormatPr defaultColWidth="0" defaultRowHeight="12.5" x14ac:dyDescent="0.25"/>
  <cols>
    <col min="1" max="1" width="2.7265625" style="1" customWidth="1"/>
    <col min="2" max="2" width="24" style="1" customWidth="1"/>
    <col min="3" max="3" width="12.54296875" style="1" customWidth="1"/>
    <col min="4" max="4" width="18.26953125" style="1" customWidth="1"/>
    <col min="5" max="5" width="12.453125" style="1" customWidth="1"/>
    <col min="6" max="6" width="14.26953125" style="1" customWidth="1"/>
    <col min="7" max="7" width="11.26953125" style="1" bestFit="1" customWidth="1"/>
    <col min="8" max="9" width="14.7265625" style="1" customWidth="1"/>
    <col min="10" max="36" width="0" style="1" hidden="1" customWidth="1"/>
    <col min="37" max="16384" width="14.7265625" style="1" hidden="1"/>
  </cols>
  <sheetData>
    <row r="1" spans="1:7" x14ac:dyDescent="0.25">
      <c r="A1" s="251" t="s">
        <v>132</v>
      </c>
      <c r="B1" s="251"/>
    </row>
    <row r="2" spans="1:7" ht="13" x14ac:dyDescent="0.3">
      <c r="A2" s="252" t="s">
        <v>420</v>
      </c>
      <c r="B2" s="252"/>
      <c r="C2" s="252"/>
      <c r="D2" s="252"/>
      <c r="E2" s="252"/>
      <c r="F2" s="252"/>
      <c r="G2" s="252"/>
    </row>
    <row r="4" spans="1:7" ht="32" x14ac:dyDescent="0.6">
      <c r="A4" s="253" t="s">
        <v>353</v>
      </c>
      <c r="B4" s="253"/>
      <c r="C4" s="253" t="s">
        <v>176</v>
      </c>
      <c r="D4" s="253"/>
      <c r="E4" s="42" t="s">
        <v>177</v>
      </c>
      <c r="F4" s="42" t="s">
        <v>178</v>
      </c>
      <c r="G4" s="81" t="s">
        <v>421</v>
      </c>
    </row>
    <row r="5" spans="1:7" ht="32" x14ac:dyDescent="0.6">
      <c r="A5" s="249"/>
      <c r="B5" s="249"/>
      <c r="C5" s="45" t="s">
        <v>422</v>
      </c>
      <c r="D5" s="45" t="s">
        <v>423</v>
      </c>
      <c r="E5" s="45" t="s">
        <v>422</v>
      </c>
      <c r="F5" s="45" t="s">
        <v>422</v>
      </c>
      <c r="G5" s="82" t="s">
        <v>422</v>
      </c>
    </row>
    <row r="6" spans="1:7" ht="13" x14ac:dyDescent="0.3">
      <c r="A6" s="10" t="s">
        <v>368</v>
      </c>
      <c r="B6" s="10"/>
      <c r="C6" s="50"/>
      <c r="D6" s="50"/>
      <c r="E6" s="50"/>
      <c r="F6" s="50"/>
      <c r="G6" s="49"/>
    </row>
    <row r="7" spans="1:7" x14ac:dyDescent="0.25">
      <c r="B7" s="58" t="s">
        <v>123</v>
      </c>
      <c r="C7" s="50">
        <v>56540</v>
      </c>
      <c r="D7" s="50">
        <v>11652</v>
      </c>
      <c r="E7" s="50">
        <v>2630</v>
      </c>
      <c r="F7" s="50">
        <v>2690</v>
      </c>
      <c r="G7" s="49">
        <v>61860</v>
      </c>
    </row>
    <row r="8" spans="1:7" x14ac:dyDescent="0.25">
      <c r="B8" s="58" t="s">
        <v>369</v>
      </c>
      <c r="C8" s="50">
        <v>55870</v>
      </c>
      <c r="D8" s="50">
        <v>11597</v>
      </c>
      <c r="E8" s="50">
        <v>2900</v>
      </c>
      <c r="F8" s="50">
        <v>2510</v>
      </c>
      <c r="G8" s="49">
        <v>61280</v>
      </c>
    </row>
    <row r="9" spans="1:7" x14ac:dyDescent="0.25">
      <c r="B9" s="58" t="s">
        <v>370</v>
      </c>
      <c r="C9" s="50">
        <v>3850</v>
      </c>
      <c r="D9" s="50">
        <v>758</v>
      </c>
      <c r="E9" s="50">
        <v>240</v>
      </c>
      <c r="F9" s="50">
        <v>170</v>
      </c>
      <c r="G9" s="49">
        <v>4260</v>
      </c>
    </row>
    <row r="10" spans="1:7" ht="25.9" customHeight="1" x14ac:dyDescent="0.3">
      <c r="A10" s="10" t="s">
        <v>371</v>
      </c>
      <c r="B10" s="10"/>
      <c r="C10" s="50"/>
      <c r="D10" s="50"/>
      <c r="E10" s="50"/>
      <c r="F10" s="50"/>
      <c r="G10" s="49"/>
    </row>
    <row r="11" spans="1:7" s="10" customFormat="1" ht="13" x14ac:dyDescent="0.3">
      <c r="A11" s="1"/>
      <c r="B11" s="58" t="s">
        <v>372</v>
      </c>
      <c r="C11" s="50">
        <v>13300</v>
      </c>
      <c r="D11" s="50">
        <v>2605</v>
      </c>
      <c r="E11" s="50">
        <v>650</v>
      </c>
      <c r="F11" s="50">
        <v>690</v>
      </c>
      <c r="G11" s="49">
        <v>14650</v>
      </c>
    </row>
    <row r="12" spans="1:7" x14ac:dyDescent="0.25">
      <c r="B12" s="58" t="s">
        <v>373</v>
      </c>
      <c r="C12" s="50">
        <v>15030</v>
      </c>
      <c r="D12" s="50">
        <v>3162</v>
      </c>
      <c r="E12" s="50">
        <v>610</v>
      </c>
      <c r="F12" s="50">
        <v>700</v>
      </c>
      <c r="G12" s="49">
        <v>16340</v>
      </c>
    </row>
    <row r="13" spans="1:7" x14ac:dyDescent="0.25">
      <c r="B13" s="58" t="s">
        <v>374</v>
      </c>
      <c r="C13" s="50">
        <v>16030</v>
      </c>
      <c r="D13" s="50">
        <v>3273</v>
      </c>
      <c r="E13" s="50">
        <v>710</v>
      </c>
      <c r="F13" s="50">
        <v>710</v>
      </c>
      <c r="G13" s="49">
        <v>17450</v>
      </c>
    </row>
    <row r="14" spans="1:7" ht="13.15" customHeight="1" x14ac:dyDescent="0.25">
      <c r="B14" s="58" t="s">
        <v>375</v>
      </c>
      <c r="C14" s="50">
        <v>12170</v>
      </c>
      <c r="D14" s="50">
        <v>2613</v>
      </c>
      <c r="E14" s="50">
        <v>660</v>
      </c>
      <c r="F14" s="50">
        <v>590</v>
      </c>
      <c r="G14" s="49">
        <v>13420</v>
      </c>
    </row>
    <row r="15" spans="1:7" ht="26.5" customHeight="1" x14ac:dyDescent="0.25">
      <c r="B15" s="58" t="s">
        <v>376</v>
      </c>
      <c r="C15" s="50">
        <v>13480</v>
      </c>
      <c r="D15" s="50">
        <v>2601</v>
      </c>
      <c r="E15" s="50">
        <v>680</v>
      </c>
      <c r="F15" s="50">
        <v>600</v>
      </c>
      <c r="G15" s="49">
        <v>14760</v>
      </c>
    </row>
    <row r="16" spans="1:7" x14ac:dyDescent="0.25">
      <c r="B16" s="58" t="s">
        <v>377</v>
      </c>
      <c r="C16" s="50">
        <v>15060</v>
      </c>
      <c r="D16" s="50">
        <v>3214</v>
      </c>
      <c r="E16" s="50">
        <v>790</v>
      </c>
      <c r="F16" s="50">
        <v>630</v>
      </c>
      <c r="G16" s="49">
        <v>16480</v>
      </c>
    </row>
    <row r="17" spans="1:7" x14ac:dyDescent="0.25">
      <c r="B17" s="58" t="s">
        <v>378</v>
      </c>
      <c r="C17" s="50">
        <v>15360</v>
      </c>
      <c r="D17" s="50">
        <v>3308</v>
      </c>
      <c r="E17" s="50">
        <v>670</v>
      </c>
      <c r="F17" s="50">
        <v>660</v>
      </c>
      <c r="G17" s="49">
        <v>16690</v>
      </c>
    </row>
    <row r="18" spans="1:7" x14ac:dyDescent="0.25">
      <c r="B18" s="58" t="s">
        <v>379</v>
      </c>
      <c r="C18" s="50">
        <v>11970</v>
      </c>
      <c r="D18" s="50">
        <v>2473</v>
      </c>
      <c r="E18" s="50">
        <v>760</v>
      </c>
      <c r="F18" s="50">
        <v>620</v>
      </c>
      <c r="G18" s="49">
        <v>13350</v>
      </c>
    </row>
    <row r="19" spans="1:7" ht="26.5" customHeight="1" x14ac:dyDescent="0.3">
      <c r="A19" s="10" t="s">
        <v>380</v>
      </c>
      <c r="B19" s="10"/>
      <c r="C19" s="50"/>
      <c r="D19" s="50"/>
      <c r="E19" s="50"/>
      <c r="F19" s="50"/>
      <c r="G19" s="49"/>
    </row>
    <row r="20" spans="1:7" ht="13.15" customHeight="1" x14ac:dyDescent="0.25">
      <c r="B20" s="65" t="s">
        <v>381</v>
      </c>
      <c r="C20" s="50">
        <v>3960</v>
      </c>
      <c r="D20" s="50">
        <v>783</v>
      </c>
      <c r="E20" s="50">
        <v>220</v>
      </c>
      <c r="F20" s="50">
        <v>210</v>
      </c>
      <c r="G20" s="49">
        <v>4380</v>
      </c>
    </row>
    <row r="21" spans="1:7" ht="13.15" customHeight="1" x14ac:dyDescent="0.25">
      <c r="B21" s="65" t="s">
        <v>187</v>
      </c>
      <c r="C21" s="50">
        <v>4380</v>
      </c>
      <c r="D21" s="50">
        <v>803</v>
      </c>
      <c r="E21" s="50">
        <v>200</v>
      </c>
      <c r="F21" s="50">
        <v>230</v>
      </c>
      <c r="G21" s="49">
        <v>4810</v>
      </c>
    </row>
    <row r="22" spans="1:7" ht="13.15" customHeight="1" x14ac:dyDescent="0.25">
      <c r="B22" s="65" t="s">
        <v>382</v>
      </c>
      <c r="C22" s="50">
        <v>4970</v>
      </c>
      <c r="D22" s="50">
        <v>1018</v>
      </c>
      <c r="E22" s="50">
        <v>240</v>
      </c>
      <c r="F22" s="50">
        <v>260</v>
      </c>
      <c r="G22" s="49">
        <v>5460</v>
      </c>
    </row>
    <row r="23" spans="1:7" ht="13.15" customHeight="1" x14ac:dyDescent="0.25">
      <c r="B23" s="65" t="s">
        <v>383</v>
      </c>
      <c r="C23" s="50">
        <v>4920</v>
      </c>
      <c r="D23" s="50">
        <v>1122</v>
      </c>
      <c r="E23" s="50">
        <v>190</v>
      </c>
      <c r="F23" s="50">
        <v>240</v>
      </c>
      <c r="G23" s="49">
        <v>5340</v>
      </c>
    </row>
    <row r="24" spans="1:7" s="10" customFormat="1" ht="13.15" customHeight="1" x14ac:dyDescent="0.3">
      <c r="A24" s="1"/>
      <c r="B24" s="65" t="s">
        <v>384</v>
      </c>
      <c r="C24" s="50">
        <v>5510</v>
      </c>
      <c r="D24" s="50">
        <v>1124</v>
      </c>
      <c r="E24" s="50">
        <v>210</v>
      </c>
      <c r="F24" s="50">
        <v>270</v>
      </c>
      <c r="G24" s="49">
        <v>5990</v>
      </c>
    </row>
    <row r="25" spans="1:7" ht="13.15" customHeight="1" x14ac:dyDescent="0.25">
      <c r="B25" s="65" t="s">
        <v>385</v>
      </c>
      <c r="C25" s="50">
        <v>4600</v>
      </c>
      <c r="D25" s="50">
        <v>916</v>
      </c>
      <c r="E25" s="50">
        <v>220</v>
      </c>
      <c r="F25" s="50">
        <v>190</v>
      </c>
      <c r="G25" s="49">
        <v>5010</v>
      </c>
    </row>
    <row r="26" spans="1:7" ht="13.15" customHeight="1" x14ac:dyDescent="0.25">
      <c r="B26" s="65" t="s">
        <v>386</v>
      </c>
      <c r="C26" s="50">
        <v>5180</v>
      </c>
      <c r="D26" s="50">
        <v>1073</v>
      </c>
      <c r="E26" s="50">
        <v>240</v>
      </c>
      <c r="F26" s="50">
        <v>230</v>
      </c>
      <c r="G26" s="49">
        <v>5650</v>
      </c>
    </row>
    <row r="27" spans="1:7" ht="13.15" customHeight="1" x14ac:dyDescent="0.25">
      <c r="B27" s="65" t="s">
        <v>387</v>
      </c>
      <c r="C27" s="50">
        <v>5840</v>
      </c>
      <c r="D27" s="50">
        <v>1166</v>
      </c>
      <c r="E27" s="50">
        <v>240</v>
      </c>
      <c r="F27" s="50">
        <v>250</v>
      </c>
      <c r="G27" s="49">
        <v>6340</v>
      </c>
    </row>
    <row r="28" spans="1:7" ht="13.15" customHeight="1" x14ac:dyDescent="0.25">
      <c r="B28" s="65" t="s">
        <v>388</v>
      </c>
      <c r="C28" s="50">
        <v>5010</v>
      </c>
      <c r="D28" s="50">
        <v>1034</v>
      </c>
      <c r="E28" s="50">
        <v>230</v>
      </c>
      <c r="F28" s="50">
        <v>230</v>
      </c>
      <c r="G28" s="49">
        <v>5460</v>
      </c>
    </row>
    <row r="29" spans="1:7" ht="13.15" customHeight="1" x14ac:dyDescent="0.25">
      <c r="B29" s="65" t="s">
        <v>389</v>
      </c>
      <c r="C29" s="50">
        <v>3660</v>
      </c>
      <c r="D29" s="50">
        <v>762</v>
      </c>
      <c r="E29" s="50">
        <v>180</v>
      </c>
      <c r="F29" s="50">
        <v>190</v>
      </c>
      <c r="G29" s="49">
        <v>4030</v>
      </c>
    </row>
    <row r="30" spans="1:7" ht="13.15" customHeight="1" x14ac:dyDescent="0.25">
      <c r="B30" s="65" t="s">
        <v>390</v>
      </c>
      <c r="C30" s="50">
        <v>3920</v>
      </c>
      <c r="D30" s="50">
        <v>765</v>
      </c>
      <c r="E30" s="50">
        <v>200</v>
      </c>
      <c r="F30" s="50">
        <v>200</v>
      </c>
      <c r="G30" s="49">
        <v>4320</v>
      </c>
    </row>
    <row r="31" spans="1:7" ht="13.15" customHeight="1" x14ac:dyDescent="0.25">
      <c r="B31" s="65" t="s">
        <v>391</v>
      </c>
      <c r="C31" s="50">
        <v>4590</v>
      </c>
      <c r="D31" s="50">
        <v>1086</v>
      </c>
      <c r="E31" s="50">
        <v>280</v>
      </c>
      <c r="F31" s="50">
        <v>210</v>
      </c>
      <c r="G31" s="49">
        <v>5070</v>
      </c>
    </row>
    <row r="32" spans="1:7" ht="26.5" customHeight="1" x14ac:dyDescent="0.25">
      <c r="B32" s="65" t="s">
        <v>392</v>
      </c>
      <c r="C32" s="50">
        <v>4170</v>
      </c>
      <c r="D32" s="50">
        <v>817</v>
      </c>
      <c r="E32" s="50">
        <v>200</v>
      </c>
      <c r="F32" s="50">
        <v>180</v>
      </c>
      <c r="G32" s="49">
        <v>4550</v>
      </c>
    </row>
    <row r="33" spans="1:9" ht="13.15" customHeight="1" x14ac:dyDescent="0.25">
      <c r="B33" s="65" t="s">
        <v>199</v>
      </c>
      <c r="C33" s="50">
        <v>4600</v>
      </c>
      <c r="D33" s="50">
        <v>858</v>
      </c>
      <c r="E33" s="50">
        <v>280</v>
      </c>
      <c r="F33" s="50">
        <v>210</v>
      </c>
      <c r="G33" s="49">
        <v>5090</v>
      </c>
    </row>
    <row r="34" spans="1:9" ht="13.15" customHeight="1" x14ac:dyDescent="0.25">
      <c r="B34" s="65" t="s">
        <v>393</v>
      </c>
      <c r="C34" s="50">
        <v>4710</v>
      </c>
      <c r="D34" s="50">
        <v>926</v>
      </c>
      <c r="E34" s="50">
        <v>200</v>
      </c>
      <c r="F34" s="50">
        <v>200</v>
      </c>
      <c r="G34" s="49">
        <v>5120</v>
      </c>
    </row>
    <row r="35" spans="1:9" ht="13.15" customHeight="1" x14ac:dyDescent="0.25">
      <c r="B35" s="65" t="s">
        <v>394</v>
      </c>
      <c r="C35" s="50">
        <v>5080</v>
      </c>
      <c r="D35" s="50">
        <v>1046</v>
      </c>
      <c r="E35" s="50">
        <v>290</v>
      </c>
      <c r="F35" s="50">
        <v>230</v>
      </c>
      <c r="G35" s="49">
        <v>5600</v>
      </c>
    </row>
    <row r="36" spans="1:9" ht="13.15" customHeight="1" x14ac:dyDescent="0.25">
      <c r="B36" s="65" t="s">
        <v>395</v>
      </c>
      <c r="C36" s="50">
        <v>5300</v>
      </c>
      <c r="D36" s="50">
        <v>1127</v>
      </c>
      <c r="E36" s="50">
        <v>230</v>
      </c>
      <c r="F36" s="50">
        <v>200</v>
      </c>
      <c r="G36" s="49">
        <v>5740</v>
      </c>
    </row>
    <row r="37" spans="1:9" ht="13.15" customHeight="1" x14ac:dyDescent="0.25">
      <c r="B37" s="65" t="s">
        <v>396</v>
      </c>
      <c r="C37" s="50">
        <v>4670</v>
      </c>
      <c r="D37" s="50">
        <v>1041</v>
      </c>
      <c r="E37" s="50">
        <v>270</v>
      </c>
      <c r="F37" s="50">
        <v>210</v>
      </c>
      <c r="G37" s="49">
        <v>5140</v>
      </c>
    </row>
    <row r="38" spans="1:9" ht="13.15" customHeight="1" x14ac:dyDescent="0.25">
      <c r="B38" s="65" t="s">
        <v>397</v>
      </c>
      <c r="C38" s="50">
        <v>5120</v>
      </c>
      <c r="D38" s="50">
        <v>1032</v>
      </c>
      <c r="E38" s="50">
        <v>240</v>
      </c>
      <c r="F38" s="50">
        <v>240</v>
      </c>
      <c r="G38" s="49">
        <v>5590</v>
      </c>
    </row>
    <row r="39" spans="1:9" ht="13.15" customHeight="1" x14ac:dyDescent="0.25">
      <c r="B39" s="65" t="s">
        <v>398</v>
      </c>
      <c r="C39" s="50">
        <v>5280</v>
      </c>
      <c r="D39" s="50">
        <v>1179</v>
      </c>
      <c r="E39" s="50">
        <v>190</v>
      </c>
      <c r="F39" s="50">
        <v>220</v>
      </c>
      <c r="G39" s="49">
        <v>5690</v>
      </c>
    </row>
    <row r="40" spans="1:9" ht="13.15" customHeight="1" x14ac:dyDescent="0.25">
      <c r="B40" s="65" t="s">
        <v>399</v>
      </c>
      <c r="C40" s="50">
        <v>4950</v>
      </c>
      <c r="D40" s="50">
        <v>1097</v>
      </c>
      <c r="E40" s="50">
        <v>250</v>
      </c>
      <c r="F40" s="50">
        <v>210</v>
      </c>
      <c r="G40" s="49">
        <v>5410</v>
      </c>
    </row>
    <row r="41" spans="1:9" ht="13.15" customHeight="1" x14ac:dyDescent="0.25">
      <c r="B41" s="65" t="s">
        <v>400</v>
      </c>
      <c r="C41" s="50">
        <v>3880</v>
      </c>
      <c r="D41" s="50">
        <v>823</v>
      </c>
      <c r="E41" s="50">
        <v>270</v>
      </c>
      <c r="F41" s="50">
        <v>220</v>
      </c>
      <c r="G41" s="49">
        <v>4370</v>
      </c>
    </row>
    <row r="42" spans="1:9" ht="13.15" customHeight="1" x14ac:dyDescent="0.25">
      <c r="B42" s="65" t="s">
        <v>401</v>
      </c>
      <c r="C42" s="50">
        <v>3940</v>
      </c>
      <c r="D42" s="50">
        <v>795</v>
      </c>
      <c r="E42" s="50">
        <v>210</v>
      </c>
      <c r="F42" s="50">
        <v>220</v>
      </c>
      <c r="G42" s="49">
        <v>4360</v>
      </c>
    </row>
    <row r="43" spans="1:9" ht="13.15" customHeight="1" x14ac:dyDescent="0.25">
      <c r="B43" s="65" t="s">
        <v>402</v>
      </c>
      <c r="C43" s="50">
        <v>4160</v>
      </c>
      <c r="D43" s="50">
        <v>856</v>
      </c>
      <c r="E43" s="50">
        <v>280</v>
      </c>
      <c r="F43" s="50">
        <v>190</v>
      </c>
      <c r="G43" s="49">
        <v>4630</v>
      </c>
    </row>
    <row r="44" spans="1:9" ht="26.25" customHeight="1" x14ac:dyDescent="0.25">
      <c r="B44" s="65" t="s">
        <v>403</v>
      </c>
      <c r="C44" s="50">
        <v>1860</v>
      </c>
      <c r="D44" s="50">
        <v>389</v>
      </c>
      <c r="E44" s="50">
        <v>160</v>
      </c>
      <c r="F44" s="50">
        <v>80</v>
      </c>
      <c r="G44" s="49">
        <v>2100</v>
      </c>
    </row>
    <row r="45" spans="1:9" ht="12.75" customHeight="1" x14ac:dyDescent="0.25">
      <c r="B45" s="65" t="s">
        <v>404</v>
      </c>
      <c r="C45" s="50">
        <v>1980</v>
      </c>
      <c r="D45" s="50">
        <v>368</v>
      </c>
      <c r="E45" s="50">
        <v>80</v>
      </c>
      <c r="F45" s="50">
        <v>90</v>
      </c>
      <c r="G45" s="49">
        <v>2160</v>
      </c>
    </row>
    <row r="46" spans="1:9" ht="2.65" customHeight="1" x14ac:dyDescent="0.25">
      <c r="A46" s="69"/>
      <c r="B46" s="69"/>
      <c r="C46" s="69"/>
      <c r="D46" s="70"/>
      <c r="E46" s="70"/>
      <c r="F46" s="70"/>
      <c r="G46" s="71"/>
      <c r="H46" s="50"/>
      <c r="I46" s="51"/>
    </row>
    <row r="47" spans="1:9" x14ac:dyDescent="0.25">
      <c r="A47" s="74"/>
      <c r="B47" s="74"/>
      <c r="C47" s="74"/>
      <c r="D47" s="50"/>
      <c r="E47" s="50"/>
      <c r="F47" s="50"/>
      <c r="G47" s="50"/>
      <c r="H47" s="50"/>
      <c r="I47" s="51"/>
    </row>
    <row r="48" spans="1:9" ht="14.5" x14ac:dyDescent="0.25">
      <c r="A48" s="75">
        <v>1</v>
      </c>
      <c r="B48" s="248" t="s">
        <v>424</v>
      </c>
      <c r="C48" s="248"/>
      <c r="D48" s="248"/>
      <c r="E48" s="248"/>
      <c r="F48" s="248"/>
      <c r="G48" s="248"/>
    </row>
    <row r="49" spans="1:7" ht="26.25" customHeight="1" x14ac:dyDescent="0.25">
      <c r="A49" s="83">
        <v>2</v>
      </c>
      <c r="B49" s="248" t="s">
        <v>425</v>
      </c>
      <c r="C49" s="248"/>
      <c r="D49" s="248"/>
      <c r="E49" s="248"/>
      <c r="F49" s="248"/>
      <c r="G49" s="248"/>
    </row>
    <row r="50" spans="1:7" ht="25.15" customHeight="1" x14ac:dyDescent="0.25">
      <c r="A50" s="84" t="s">
        <v>350</v>
      </c>
      <c r="B50" s="248" t="s">
        <v>415</v>
      </c>
      <c r="C50" s="248"/>
      <c r="D50" s="248"/>
      <c r="E50" s="248"/>
      <c r="F50" s="248"/>
      <c r="G50" s="248"/>
    </row>
    <row r="51" spans="1:7" x14ac:dyDescent="0.25">
      <c r="A51" s="1" t="s">
        <v>127</v>
      </c>
      <c r="B51" s="1" t="s">
        <v>416</v>
      </c>
    </row>
  </sheetData>
  <mergeCells count="7">
    <mergeCell ref="B49:G49"/>
    <mergeCell ref="B50:G50"/>
    <mergeCell ref="A1:B1"/>
    <mergeCell ref="A2:G2"/>
    <mergeCell ref="A4:B5"/>
    <mergeCell ref="C4:D4"/>
    <mergeCell ref="B48:G48"/>
  </mergeCells>
  <hyperlinks>
    <hyperlink ref="A1:B1" location="ContentsHead" display="ContentsHead" xr:uid="{CF3B97B5-C99E-4319-B155-867F8057DD83}"/>
  </hyperlinks>
  <pageMargins left="0.7" right="0.7" top="0.75" bottom="0.75" header="0.3" footer="0.3"/>
  <pageSetup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141B5-2A4A-4311-8F63-8445AF87BB71}">
  <sheetPr codeName="Sheet16">
    <pageSetUpPr fitToPage="1"/>
  </sheetPr>
  <dimension ref="A1:AP58"/>
  <sheetViews>
    <sheetView zoomScaleNormal="100" workbookViewId="0">
      <pane xSplit="2" ySplit="5" topLeftCell="C6" activePane="bottomRight" state="frozen"/>
      <selection pane="topRight" activeCell="D1" sqref="D1"/>
      <selection pane="bottomLeft" activeCell="A10" sqref="A10"/>
      <selection pane="bottomRight" sqref="A1:B1"/>
    </sheetView>
  </sheetViews>
  <sheetFormatPr defaultColWidth="0" defaultRowHeight="12.5" x14ac:dyDescent="0.35"/>
  <cols>
    <col min="1" max="1" width="2.7265625" style="40" customWidth="1"/>
    <col min="2" max="2" width="23" style="40" customWidth="1"/>
    <col min="3" max="3" width="12" style="40" bestFit="1" customWidth="1"/>
    <col min="4" max="7" width="8.81640625" style="40" customWidth="1"/>
    <col min="8" max="8" width="6.26953125" style="40" bestFit="1" customWidth="1"/>
    <col min="9" max="9" width="11.453125" style="40" customWidth="1"/>
    <col min="10" max="10" width="12" style="40" bestFit="1" customWidth="1"/>
    <col min="11" max="13" width="10.7265625" style="40" bestFit="1" customWidth="1"/>
    <col min="14" max="14" width="9.26953125" style="40" customWidth="1"/>
    <col min="15" max="15" width="9.7265625" style="40" bestFit="1" customWidth="1"/>
    <col min="16" max="16" width="13.1796875" style="40" customWidth="1"/>
    <col min="17" max="17" width="12.7265625" style="40" bestFit="1" customWidth="1"/>
    <col min="18" max="22" width="9.54296875" style="40" customWidth="1"/>
    <col min="23" max="23" width="13.26953125" style="40" customWidth="1"/>
    <col min="24" max="24" width="10.453125" style="40" customWidth="1"/>
    <col min="25" max="42" width="0" style="40" hidden="1" customWidth="1"/>
    <col min="43" max="16384" width="10.453125" style="40" hidden="1"/>
  </cols>
  <sheetData>
    <row r="1" spans="1:24" x14ac:dyDescent="0.35">
      <c r="A1" s="251" t="s">
        <v>132</v>
      </c>
      <c r="B1" s="251"/>
    </row>
    <row r="2" spans="1:24" s="1" customFormat="1" ht="13" x14ac:dyDescent="0.3">
      <c r="A2" s="252" t="s">
        <v>427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</row>
    <row r="3" spans="1:24" s="1" customFormat="1" x14ac:dyDescent="0.25">
      <c r="Q3" s="86"/>
      <c r="R3" s="86"/>
      <c r="S3" s="86"/>
      <c r="T3" s="86"/>
      <c r="U3" s="86"/>
      <c r="V3" s="86"/>
    </row>
    <row r="4" spans="1:24" s="1" customFormat="1" ht="16" x14ac:dyDescent="0.6">
      <c r="A4" s="253" t="s">
        <v>353</v>
      </c>
      <c r="B4" s="253"/>
      <c r="C4" s="254" t="s">
        <v>428</v>
      </c>
      <c r="D4" s="254"/>
      <c r="E4" s="254"/>
      <c r="F4" s="254"/>
      <c r="G4" s="254"/>
      <c r="H4" s="254"/>
      <c r="I4" s="254"/>
      <c r="J4" s="254" t="s">
        <v>429</v>
      </c>
      <c r="K4" s="254"/>
      <c r="L4" s="254"/>
      <c r="M4" s="254"/>
      <c r="N4" s="254"/>
      <c r="O4" s="254"/>
      <c r="P4" s="254"/>
      <c r="Q4" s="254" t="s">
        <v>356</v>
      </c>
      <c r="R4" s="254"/>
      <c r="S4" s="254"/>
      <c r="T4" s="254"/>
      <c r="U4" s="254"/>
      <c r="V4" s="254"/>
      <c r="W4" s="254"/>
      <c r="X4" s="44"/>
    </row>
    <row r="5" spans="1:24" s="1" customFormat="1" ht="50.5" customHeight="1" x14ac:dyDescent="0.6">
      <c r="A5" s="249"/>
      <c r="B5" s="249"/>
      <c r="C5" s="87" t="s">
        <v>223</v>
      </c>
      <c r="D5" s="45" t="s">
        <v>128</v>
      </c>
      <c r="E5" s="45" t="s">
        <v>129</v>
      </c>
      <c r="F5" s="45" t="s">
        <v>130</v>
      </c>
      <c r="G5" s="45" t="s">
        <v>131</v>
      </c>
      <c r="H5" s="87" t="s">
        <v>430</v>
      </c>
      <c r="I5" s="82" t="s">
        <v>431</v>
      </c>
      <c r="J5" s="87" t="s">
        <v>223</v>
      </c>
      <c r="K5" s="45" t="s">
        <v>128</v>
      </c>
      <c r="L5" s="45" t="s">
        <v>129</v>
      </c>
      <c r="M5" s="45" t="s">
        <v>130</v>
      </c>
      <c r="N5" s="45" t="s">
        <v>131</v>
      </c>
      <c r="O5" s="87" t="s">
        <v>430</v>
      </c>
      <c r="P5" s="82" t="s">
        <v>431</v>
      </c>
      <c r="Q5" s="87" t="s">
        <v>223</v>
      </c>
      <c r="R5" s="45" t="s">
        <v>128</v>
      </c>
      <c r="S5" s="45" t="s">
        <v>129</v>
      </c>
      <c r="T5" s="45" t="s">
        <v>130</v>
      </c>
      <c r="U5" s="45" t="s">
        <v>131</v>
      </c>
      <c r="V5" s="87" t="s">
        <v>430</v>
      </c>
      <c r="W5" s="82" t="s">
        <v>431</v>
      </c>
    </row>
    <row r="6" spans="1:24" s="88" customFormat="1" ht="13.9" customHeight="1" x14ac:dyDescent="0.3">
      <c r="A6" s="10" t="s">
        <v>368</v>
      </c>
      <c r="B6" s="10"/>
      <c r="C6" s="89"/>
      <c r="D6" s="89"/>
      <c r="E6" s="89"/>
      <c r="F6" s="89"/>
      <c r="G6" s="89"/>
      <c r="H6" s="89"/>
      <c r="I6" s="90"/>
      <c r="J6" s="91"/>
      <c r="K6" s="91"/>
      <c r="L6" s="91"/>
      <c r="M6" s="91"/>
      <c r="N6" s="91"/>
      <c r="O6" s="91"/>
      <c r="P6" s="92"/>
      <c r="W6" s="92"/>
    </row>
    <row r="7" spans="1:24" s="88" customFormat="1" ht="13" x14ac:dyDescent="0.25">
      <c r="A7" s="1"/>
      <c r="B7" s="58" t="s">
        <v>123</v>
      </c>
      <c r="C7" s="86">
        <v>35580</v>
      </c>
      <c r="D7" s="86">
        <v>10170</v>
      </c>
      <c r="E7" s="86">
        <v>7690</v>
      </c>
      <c r="F7" s="86">
        <v>2090</v>
      </c>
      <c r="G7" s="86">
        <v>160</v>
      </c>
      <c r="H7" s="86">
        <v>10</v>
      </c>
      <c r="I7" s="93">
        <v>55690</v>
      </c>
      <c r="J7" s="94">
        <v>27.9</v>
      </c>
      <c r="K7" s="94">
        <v>21.6</v>
      </c>
      <c r="L7" s="94">
        <v>51.6</v>
      </c>
      <c r="M7" s="94">
        <v>39.5</v>
      </c>
      <c r="N7" s="94">
        <v>7.7</v>
      </c>
      <c r="O7" s="94">
        <v>1.1000000000000001</v>
      </c>
      <c r="P7" s="95">
        <v>149.4</v>
      </c>
      <c r="Q7" s="86">
        <v>4064</v>
      </c>
      <c r="R7" s="86">
        <v>2173</v>
      </c>
      <c r="S7" s="86">
        <v>2375</v>
      </c>
      <c r="T7" s="86">
        <v>1042</v>
      </c>
      <c r="U7" s="86">
        <v>144</v>
      </c>
      <c r="V7" s="86">
        <v>45</v>
      </c>
      <c r="W7" s="93">
        <v>9844</v>
      </c>
    </row>
    <row r="8" spans="1:24" s="88" customFormat="1" ht="13" x14ac:dyDescent="0.25">
      <c r="A8" s="1"/>
      <c r="B8" s="58" t="s">
        <v>369</v>
      </c>
      <c r="C8" s="86">
        <v>33970</v>
      </c>
      <c r="D8" s="86">
        <v>10490</v>
      </c>
      <c r="E8" s="86">
        <v>8270</v>
      </c>
      <c r="F8" s="86">
        <v>2250</v>
      </c>
      <c r="G8" s="86">
        <v>190</v>
      </c>
      <c r="H8" s="86">
        <v>20</v>
      </c>
      <c r="I8" s="93">
        <v>55180</v>
      </c>
      <c r="J8" s="94">
        <v>28.6</v>
      </c>
      <c r="K8" s="94">
        <v>23.9</v>
      </c>
      <c r="L8" s="94">
        <v>56.9</v>
      </c>
      <c r="M8" s="94">
        <v>45.5</v>
      </c>
      <c r="N8" s="94">
        <v>9.8000000000000007</v>
      </c>
      <c r="O8" s="94">
        <v>1.2</v>
      </c>
      <c r="P8" s="95">
        <v>166</v>
      </c>
      <c r="Q8" s="86">
        <v>3916</v>
      </c>
      <c r="R8" s="86">
        <v>2237</v>
      </c>
      <c r="S8" s="86">
        <v>2552</v>
      </c>
      <c r="T8" s="86">
        <v>1129</v>
      </c>
      <c r="U8" s="86">
        <v>170</v>
      </c>
      <c r="V8" s="86">
        <v>66</v>
      </c>
      <c r="W8" s="93">
        <v>10069</v>
      </c>
    </row>
    <row r="9" spans="1:24" s="88" customFormat="1" ht="13" x14ac:dyDescent="0.25">
      <c r="A9" s="1"/>
      <c r="B9" s="58" t="s">
        <v>370</v>
      </c>
      <c r="C9" s="86">
        <v>2460</v>
      </c>
      <c r="D9" s="86">
        <v>640</v>
      </c>
      <c r="E9" s="86">
        <v>410</v>
      </c>
      <c r="F9" s="86">
        <v>120</v>
      </c>
      <c r="G9" s="86">
        <v>20</v>
      </c>
      <c r="H9" s="86" t="s">
        <v>408</v>
      </c>
      <c r="I9" s="93">
        <v>3650</v>
      </c>
      <c r="J9" s="94">
        <v>1.9</v>
      </c>
      <c r="K9" s="94">
        <v>1.5</v>
      </c>
      <c r="L9" s="94">
        <v>3</v>
      </c>
      <c r="M9" s="94">
        <v>2.7</v>
      </c>
      <c r="N9" s="94">
        <v>1.1000000000000001</v>
      </c>
      <c r="O9" s="94" t="s">
        <v>408</v>
      </c>
      <c r="P9" s="95">
        <v>10.4</v>
      </c>
      <c r="Q9" s="86">
        <v>270</v>
      </c>
      <c r="R9" s="86">
        <v>136</v>
      </c>
      <c r="S9" s="86">
        <v>128</v>
      </c>
      <c r="T9" s="86">
        <v>62</v>
      </c>
      <c r="U9" s="86">
        <v>15</v>
      </c>
      <c r="V9" s="86" t="s">
        <v>408</v>
      </c>
      <c r="W9" s="93">
        <v>612</v>
      </c>
    </row>
    <row r="10" spans="1:24" ht="26.5" customHeight="1" x14ac:dyDescent="0.3">
      <c r="A10" s="10" t="s">
        <v>371</v>
      </c>
      <c r="B10" s="10"/>
      <c r="C10" s="64"/>
      <c r="D10" s="64"/>
      <c r="E10" s="64"/>
      <c r="F10" s="64"/>
      <c r="G10" s="64"/>
      <c r="H10" s="64"/>
      <c r="I10" s="90"/>
      <c r="J10" s="64"/>
      <c r="K10" s="64"/>
      <c r="L10" s="64"/>
      <c r="M10" s="64"/>
      <c r="N10" s="64"/>
      <c r="O10" s="64"/>
      <c r="P10" s="90"/>
      <c r="W10" s="93"/>
    </row>
    <row r="11" spans="1:24" x14ac:dyDescent="0.25">
      <c r="A11" s="1"/>
      <c r="B11" s="58" t="s">
        <v>372</v>
      </c>
      <c r="C11" s="86">
        <v>8740</v>
      </c>
      <c r="D11" s="86">
        <v>2370</v>
      </c>
      <c r="E11" s="86">
        <v>1670</v>
      </c>
      <c r="F11" s="86">
        <v>420</v>
      </c>
      <c r="G11" s="86">
        <v>20</v>
      </c>
      <c r="H11" s="86" t="s">
        <v>408</v>
      </c>
      <c r="I11" s="93">
        <v>13220</v>
      </c>
      <c r="J11" s="94">
        <v>7.1</v>
      </c>
      <c r="K11" s="94">
        <v>4.9000000000000004</v>
      </c>
      <c r="L11" s="94">
        <v>10.9</v>
      </c>
      <c r="M11" s="94">
        <v>7.6</v>
      </c>
      <c r="N11" s="94">
        <v>0.9</v>
      </c>
      <c r="O11" s="94" t="s">
        <v>408</v>
      </c>
      <c r="P11" s="95">
        <v>31.8</v>
      </c>
      <c r="Q11" s="86">
        <v>994</v>
      </c>
      <c r="R11" s="86">
        <v>504</v>
      </c>
      <c r="S11" s="86">
        <v>516</v>
      </c>
      <c r="T11" s="86">
        <v>208</v>
      </c>
      <c r="U11" s="86">
        <v>21</v>
      </c>
      <c r="V11" s="86" t="s">
        <v>408</v>
      </c>
      <c r="W11" s="93">
        <v>2257</v>
      </c>
    </row>
    <row r="12" spans="1:24" s="88" customFormat="1" ht="13" x14ac:dyDescent="0.25">
      <c r="A12" s="1"/>
      <c r="B12" s="58" t="s">
        <v>373</v>
      </c>
      <c r="C12" s="86">
        <v>9210</v>
      </c>
      <c r="D12" s="86">
        <v>2800</v>
      </c>
      <c r="E12" s="86">
        <v>2170</v>
      </c>
      <c r="F12" s="86">
        <v>630</v>
      </c>
      <c r="G12" s="86">
        <v>40</v>
      </c>
      <c r="H12" s="86" t="s">
        <v>408</v>
      </c>
      <c r="I12" s="93">
        <v>14850</v>
      </c>
      <c r="J12" s="94">
        <v>7</v>
      </c>
      <c r="K12" s="94">
        <v>6</v>
      </c>
      <c r="L12" s="94">
        <v>14.5</v>
      </c>
      <c r="M12" s="94">
        <v>12</v>
      </c>
      <c r="N12" s="94">
        <v>2.2000000000000002</v>
      </c>
      <c r="O12" s="94" t="s">
        <v>408</v>
      </c>
      <c r="P12" s="95">
        <v>41.7</v>
      </c>
      <c r="Q12" s="86">
        <v>1059</v>
      </c>
      <c r="R12" s="86">
        <v>598</v>
      </c>
      <c r="S12" s="86">
        <v>671</v>
      </c>
      <c r="T12" s="86">
        <v>318</v>
      </c>
      <c r="U12" s="86">
        <v>39</v>
      </c>
      <c r="V12" s="86" t="s">
        <v>408</v>
      </c>
      <c r="W12" s="93">
        <v>2689</v>
      </c>
    </row>
    <row r="13" spans="1:24" s="88" customFormat="1" ht="13" x14ac:dyDescent="0.25">
      <c r="A13" s="1"/>
      <c r="B13" s="58" t="s">
        <v>374</v>
      </c>
      <c r="C13" s="86">
        <v>9850</v>
      </c>
      <c r="D13" s="86">
        <v>2960</v>
      </c>
      <c r="E13" s="86">
        <v>2280</v>
      </c>
      <c r="F13" s="86">
        <v>620</v>
      </c>
      <c r="G13" s="86">
        <v>60</v>
      </c>
      <c r="H13" s="86">
        <v>10</v>
      </c>
      <c r="I13" s="93">
        <v>15760</v>
      </c>
      <c r="J13" s="94">
        <v>7.5</v>
      </c>
      <c r="K13" s="94">
        <v>6.1</v>
      </c>
      <c r="L13" s="94">
        <v>15.4</v>
      </c>
      <c r="M13" s="94">
        <v>12</v>
      </c>
      <c r="N13" s="94">
        <v>2.7</v>
      </c>
      <c r="O13" s="94">
        <v>0.7</v>
      </c>
      <c r="P13" s="95">
        <v>44.4</v>
      </c>
      <c r="Q13" s="86">
        <v>1142</v>
      </c>
      <c r="R13" s="86">
        <v>633</v>
      </c>
      <c r="S13" s="86">
        <v>704</v>
      </c>
      <c r="T13" s="86">
        <v>306</v>
      </c>
      <c r="U13" s="86">
        <v>50</v>
      </c>
      <c r="V13" s="86">
        <v>14</v>
      </c>
      <c r="W13" s="93">
        <v>2848</v>
      </c>
    </row>
    <row r="14" spans="1:24" s="88" customFormat="1" ht="13.15" customHeight="1" x14ac:dyDescent="0.25">
      <c r="A14" s="1"/>
      <c r="B14" s="58" t="s">
        <v>375</v>
      </c>
      <c r="C14" s="86">
        <v>7780</v>
      </c>
      <c r="D14" s="86">
        <v>2050</v>
      </c>
      <c r="E14" s="86">
        <v>1570</v>
      </c>
      <c r="F14" s="86">
        <v>420</v>
      </c>
      <c r="G14" s="86">
        <v>40</v>
      </c>
      <c r="H14" s="86" t="s">
        <v>408</v>
      </c>
      <c r="I14" s="93">
        <v>11860</v>
      </c>
      <c r="J14" s="94">
        <v>6.4</v>
      </c>
      <c r="K14" s="94">
        <v>4.5999999999999996</v>
      </c>
      <c r="L14" s="94">
        <v>10.8</v>
      </c>
      <c r="M14" s="94">
        <v>7.9</v>
      </c>
      <c r="N14" s="94">
        <v>1.9</v>
      </c>
      <c r="O14" s="94" t="s">
        <v>408</v>
      </c>
      <c r="P14" s="95">
        <v>31.5</v>
      </c>
      <c r="Q14" s="86">
        <v>869</v>
      </c>
      <c r="R14" s="86">
        <v>438</v>
      </c>
      <c r="S14" s="86">
        <v>485</v>
      </c>
      <c r="T14" s="86">
        <v>210</v>
      </c>
      <c r="U14" s="86">
        <v>34</v>
      </c>
      <c r="V14" s="86" t="s">
        <v>408</v>
      </c>
      <c r="W14" s="93">
        <v>2050</v>
      </c>
    </row>
    <row r="15" spans="1:24" s="88" customFormat="1" ht="25.15" customHeight="1" x14ac:dyDescent="0.25">
      <c r="A15" s="1"/>
      <c r="B15" s="58" t="s">
        <v>376</v>
      </c>
      <c r="C15" s="86">
        <v>8350</v>
      </c>
      <c r="D15" s="86">
        <v>2440</v>
      </c>
      <c r="E15" s="86">
        <v>1950</v>
      </c>
      <c r="F15" s="86">
        <v>460</v>
      </c>
      <c r="G15" s="86">
        <v>30</v>
      </c>
      <c r="H15" s="86">
        <v>10</v>
      </c>
      <c r="I15" s="93">
        <v>13240</v>
      </c>
      <c r="J15" s="94">
        <v>6.8</v>
      </c>
      <c r="K15" s="94">
        <v>5.3</v>
      </c>
      <c r="L15" s="94">
        <v>13</v>
      </c>
      <c r="M15" s="94">
        <v>8.8000000000000007</v>
      </c>
      <c r="N15" s="94">
        <v>1.7</v>
      </c>
      <c r="O15" s="94" t="s">
        <v>408</v>
      </c>
      <c r="P15" s="95">
        <v>35.700000000000003</v>
      </c>
      <c r="Q15" s="86">
        <v>959</v>
      </c>
      <c r="R15" s="86">
        <v>521</v>
      </c>
      <c r="S15" s="86">
        <v>599</v>
      </c>
      <c r="T15" s="86">
        <v>230</v>
      </c>
      <c r="U15" s="86">
        <v>32</v>
      </c>
      <c r="V15" s="86">
        <v>43</v>
      </c>
      <c r="W15" s="93">
        <v>2383</v>
      </c>
    </row>
    <row r="16" spans="1:24" s="88" customFormat="1" ht="13.15" customHeight="1" x14ac:dyDescent="0.25">
      <c r="A16" s="1"/>
      <c r="B16" s="58" t="s">
        <v>377</v>
      </c>
      <c r="C16" s="86">
        <v>9160</v>
      </c>
      <c r="D16" s="86">
        <v>2900</v>
      </c>
      <c r="E16" s="86">
        <v>2190</v>
      </c>
      <c r="F16" s="86">
        <v>630</v>
      </c>
      <c r="G16" s="86">
        <v>50</v>
      </c>
      <c r="H16" s="86" t="s">
        <v>408</v>
      </c>
      <c r="I16" s="93">
        <v>14920</v>
      </c>
      <c r="J16" s="94">
        <v>7.6</v>
      </c>
      <c r="K16" s="94">
        <v>6.6</v>
      </c>
      <c r="L16" s="94">
        <v>15</v>
      </c>
      <c r="M16" s="94">
        <v>13</v>
      </c>
      <c r="N16" s="94">
        <v>2.5</v>
      </c>
      <c r="O16" s="94" t="s">
        <v>408</v>
      </c>
      <c r="P16" s="95">
        <v>44.9</v>
      </c>
      <c r="Q16" s="86">
        <v>1071</v>
      </c>
      <c r="R16" s="86">
        <v>616</v>
      </c>
      <c r="S16" s="86">
        <v>676</v>
      </c>
      <c r="T16" s="86">
        <v>317</v>
      </c>
      <c r="U16" s="86">
        <v>43</v>
      </c>
      <c r="V16" s="86" t="s">
        <v>408</v>
      </c>
      <c r="W16" s="93">
        <v>2725</v>
      </c>
    </row>
    <row r="17" spans="1:23" s="88" customFormat="1" ht="13.15" customHeight="1" x14ac:dyDescent="0.25">
      <c r="A17" s="1"/>
      <c r="B17" s="58" t="s">
        <v>378</v>
      </c>
      <c r="C17" s="86">
        <v>9070</v>
      </c>
      <c r="D17" s="86">
        <v>2980</v>
      </c>
      <c r="E17" s="86">
        <v>2430</v>
      </c>
      <c r="F17" s="86">
        <v>640</v>
      </c>
      <c r="G17" s="86">
        <v>50</v>
      </c>
      <c r="H17" s="86" t="s">
        <v>408</v>
      </c>
      <c r="I17" s="93">
        <v>15170</v>
      </c>
      <c r="J17" s="94">
        <v>7.5</v>
      </c>
      <c r="K17" s="94">
        <v>6.8</v>
      </c>
      <c r="L17" s="94">
        <v>16.8</v>
      </c>
      <c r="M17" s="94">
        <v>13</v>
      </c>
      <c r="N17" s="94">
        <v>2.8</v>
      </c>
      <c r="O17" s="94" t="s">
        <v>408</v>
      </c>
      <c r="P17" s="95">
        <v>47.2</v>
      </c>
      <c r="Q17" s="86">
        <v>1053</v>
      </c>
      <c r="R17" s="86">
        <v>637</v>
      </c>
      <c r="S17" s="86">
        <v>748</v>
      </c>
      <c r="T17" s="86">
        <v>321</v>
      </c>
      <c r="U17" s="86">
        <v>49</v>
      </c>
      <c r="V17" s="86" t="s">
        <v>408</v>
      </c>
      <c r="W17" s="93">
        <v>2815</v>
      </c>
    </row>
    <row r="18" spans="1:23" s="88" customFormat="1" ht="13.15" customHeight="1" x14ac:dyDescent="0.25">
      <c r="A18" s="1"/>
      <c r="B18" s="58" t="s">
        <v>379</v>
      </c>
      <c r="C18" s="86">
        <v>7390</v>
      </c>
      <c r="D18" s="86">
        <v>2170</v>
      </c>
      <c r="E18" s="86">
        <v>1710</v>
      </c>
      <c r="F18" s="86">
        <v>520</v>
      </c>
      <c r="G18" s="86">
        <v>50</v>
      </c>
      <c r="H18" s="86">
        <v>10</v>
      </c>
      <c r="I18" s="93">
        <v>11850</v>
      </c>
      <c r="J18" s="94">
        <v>6.7</v>
      </c>
      <c r="K18" s="94">
        <v>5.3</v>
      </c>
      <c r="L18" s="94">
        <v>12.2</v>
      </c>
      <c r="M18" s="94">
        <v>10.8</v>
      </c>
      <c r="N18" s="94">
        <v>2.8</v>
      </c>
      <c r="O18" s="94">
        <v>0.4</v>
      </c>
      <c r="P18" s="95">
        <v>38.200000000000003</v>
      </c>
      <c r="Q18" s="86">
        <v>834</v>
      </c>
      <c r="R18" s="86">
        <v>463</v>
      </c>
      <c r="S18" s="86">
        <v>529</v>
      </c>
      <c r="T18" s="86">
        <v>262</v>
      </c>
      <c r="U18" s="86">
        <v>46</v>
      </c>
      <c r="V18" s="86">
        <v>12</v>
      </c>
      <c r="W18" s="93">
        <v>2145</v>
      </c>
    </row>
    <row r="19" spans="1:23" s="88" customFormat="1" ht="26.5" customHeight="1" x14ac:dyDescent="0.3">
      <c r="A19" s="10" t="s">
        <v>380</v>
      </c>
      <c r="B19" s="10"/>
      <c r="C19" s="89"/>
      <c r="D19" s="89"/>
      <c r="E19" s="89"/>
      <c r="F19" s="89"/>
      <c r="G19" s="89"/>
      <c r="H19" s="89"/>
      <c r="I19" s="90"/>
      <c r="J19" s="91"/>
      <c r="K19" s="91"/>
      <c r="L19" s="91"/>
      <c r="M19" s="91"/>
      <c r="N19" s="91"/>
      <c r="O19" s="91"/>
      <c r="P19" s="92"/>
      <c r="Q19" s="89"/>
      <c r="R19" s="89"/>
      <c r="S19" s="89"/>
      <c r="T19" s="89"/>
      <c r="U19" s="89"/>
      <c r="V19" s="89"/>
      <c r="W19" s="90"/>
    </row>
    <row r="20" spans="1:23" s="88" customFormat="1" ht="13.15" customHeight="1" x14ac:dyDescent="0.25">
      <c r="A20" s="1"/>
      <c r="B20" s="65" t="s">
        <v>381</v>
      </c>
      <c r="C20" s="86">
        <v>2690</v>
      </c>
      <c r="D20" s="86">
        <v>660</v>
      </c>
      <c r="E20" s="86">
        <v>440</v>
      </c>
      <c r="F20" s="86">
        <v>100</v>
      </c>
      <c r="G20" s="86" t="s">
        <v>408</v>
      </c>
      <c r="H20" s="86" t="s">
        <v>408</v>
      </c>
      <c r="I20" s="93">
        <v>3890</v>
      </c>
      <c r="J20" s="94">
        <v>2.2999999999999998</v>
      </c>
      <c r="K20" s="94">
        <v>1.4</v>
      </c>
      <c r="L20" s="94">
        <v>3</v>
      </c>
      <c r="M20" s="94">
        <v>1.9</v>
      </c>
      <c r="N20" s="94" t="s">
        <v>408</v>
      </c>
      <c r="O20" s="94" t="s">
        <v>408</v>
      </c>
      <c r="P20" s="95">
        <v>8.9</v>
      </c>
      <c r="Q20" s="86">
        <v>307</v>
      </c>
      <c r="R20" s="86">
        <v>139</v>
      </c>
      <c r="S20" s="86">
        <v>137</v>
      </c>
      <c r="T20" s="86">
        <v>51</v>
      </c>
      <c r="U20" s="86" t="s">
        <v>408</v>
      </c>
      <c r="V20" s="86" t="s">
        <v>408</v>
      </c>
      <c r="W20" s="93">
        <v>638</v>
      </c>
    </row>
    <row r="21" spans="1:23" ht="13.15" customHeight="1" x14ac:dyDescent="0.25">
      <c r="A21" s="1"/>
      <c r="B21" s="65" t="s">
        <v>187</v>
      </c>
      <c r="C21" s="86">
        <v>2970</v>
      </c>
      <c r="D21" s="86">
        <v>710</v>
      </c>
      <c r="E21" s="86">
        <v>540</v>
      </c>
      <c r="F21" s="86">
        <v>130</v>
      </c>
      <c r="G21" s="86">
        <v>10</v>
      </c>
      <c r="H21" s="86" t="s">
        <v>408</v>
      </c>
      <c r="I21" s="93">
        <v>4350</v>
      </c>
      <c r="J21" s="94">
        <v>2.2999999999999998</v>
      </c>
      <c r="K21" s="94">
        <v>1.5</v>
      </c>
      <c r="L21" s="94">
        <v>3.5</v>
      </c>
      <c r="M21" s="94">
        <v>2.4</v>
      </c>
      <c r="N21" s="94">
        <v>0.3</v>
      </c>
      <c r="O21" s="94" t="s">
        <v>408</v>
      </c>
      <c r="P21" s="95">
        <v>10</v>
      </c>
      <c r="Q21" s="86">
        <v>335</v>
      </c>
      <c r="R21" s="86">
        <v>150</v>
      </c>
      <c r="S21" s="86">
        <v>165</v>
      </c>
      <c r="T21" s="86">
        <v>63</v>
      </c>
      <c r="U21" s="86">
        <v>8</v>
      </c>
      <c r="V21" s="86" t="s">
        <v>408</v>
      </c>
      <c r="W21" s="93">
        <v>721</v>
      </c>
    </row>
    <row r="22" spans="1:23" ht="13.15" customHeight="1" x14ac:dyDescent="0.25">
      <c r="A22" s="1"/>
      <c r="B22" s="65" t="s">
        <v>382</v>
      </c>
      <c r="C22" s="86">
        <v>3080</v>
      </c>
      <c r="D22" s="86">
        <v>1000</v>
      </c>
      <c r="E22" s="86">
        <v>690</v>
      </c>
      <c r="F22" s="86">
        <v>190</v>
      </c>
      <c r="G22" s="86">
        <v>10</v>
      </c>
      <c r="H22" s="86" t="s">
        <v>408</v>
      </c>
      <c r="I22" s="93">
        <v>4980</v>
      </c>
      <c r="J22" s="94">
        <v>2.5</v>
      </c>
      <c r="K22" s="94">
        <v>2</v>
      </c>
      <c r="L22" s="94">
        <v>4.4000000000000004</v>
      </c>
      <c r="M22" s="94">
        <v>3.3</v>
      </c>
      <c r="N22" s="94">
        <v>0.4</v>
      </c>
      <c r="O22" s="94" t="s">
        <v>408</v>
      </c>
      <c r="P22" s="95">
        <v>12.9</v>
      </c>
      <c r="Q22" s="86">
        <v>353</v>
      </c>
      <c r="R22" s="86">
        <v>214</v>
      </c>
      <c r="S22" s="86">
        <v>214</v>
      </c>
      <c r="T22" s="86">
        <v>94</v>
      </c>
      <c r="U22" s="86">
        <v>9</v>
      </c>
      <c r="V22" s="86" t="s">
        <v>408</v>
      </c>
      <c r="W22" s="93">
        <v>897</v>
      </c>
    </row>
    <row r="23" spans="1:23" ht="13.15" customHeight="1" x14ac:dyDescent="0.25">
      <c r="A23" s="1"/>
      <c r="B23" s="65" t="s">
        <v>383</v>
      </c>
      <c r="C23" s="86">
        <v>3080</v>
      </c>
      <c r="D23" s="86">
        <v>880</v>
      </c>
      <c r="E23" s="86">
        <v>710</v>
      </c>
      <c r="F23" s="86">
        <v>180</v>
      </c>
      <c r="G23" s="86">
        <v>10</v>
      </c>
      <c r="H23" s="86" t="s">
        <v>408</v>
      </c>
      <c r="I23" s="93">
        <v>4860</v>
      </c>
      <c r="J23" s="94">
        <v>2.5</v>
      </c>
      <c r="K23" s="94">
        <v>1.9</v>
      </c>
      <c r="L23" s="94">
        <v>4.8</v>
      </c>
      <c r="M23" s="94">
        <v>3.4</v>
      </c>
      <c r="N23" s="94">
        <v>0.6</v>
      </c>
      <c r="O23" s="94" t="s">
        <v>408</v>
      </c>
      <c r="P23" s="95">
        <v>13.2</v>
      </c>
      <c r="Q23" s="86">
        <v>353</v>
      </c>
      <c r="R23" s="86">
        <v>187</v>
      </c>
      <c r="S23" s="86">
        <v>219</v>
      </c>
      <c r="T23" s="86">
        <v>91</v>
      </c>
      <c r="U23" s="86">
        <v>12</v>
      </c>
      <c r="V23" s="86" t="s">
        <v>408</v>
      </c>
      <c r="W23" s="93">
        <v>863</v>
      </c>
    </row>
    <row r="24" spans="1:23" s="88" customFormat="1" ht="13.15" customHeight="1" x14ac:dyDescent="0.25">
      <c r="A24" s="1"/>
      <c r="B24" s="65" t="s">
        <v>384</v>
      </c>
      <c r="C24" s="86">
        <v>3380</v>
      </c>
      <c r="D24" s="86">
        <v>1040</v>
      </c>
      <c r="E24" s="86">
        <v>780</v>
      </c>
      <c r="F24" s="86">
        <v>250</v>
      </c>
      <c r="G24" s="86">
        <v>10</v>
      </c>
      <c r="H24" s="86" t="s">
        <v>408</v>
      </c>
      <c r="I24" s="93">
        <v>5460</v>
      </c>
      <c r="J24" s="94">
        <v>2.5</v>
      </c>
      <c r="K24" s="94">
        <v>2.2000000000000002</v>
      </c>
      <c r="L24" s="94">
        <v>5.0999999999999996</v>
      </c>
      <c r="M24" s="94">
        <v>4.8</v>
      </c>
      <c r="N24" s="94">
        <v>0.5</v>
      </c>
      <c r="O24" s="94" t="s">
        <v>408</v>
      </c>
      <c r="P24" s="95">
        <v>15.1</v>
      </c>
      <c r="Q24" s="86">
        <v>393</v>
      </c>
      <c r="R24" s="86">
        <v>221</v>
      </c>
      <c r="S24" s="86">
        <v>243</v>
      </c>
      <c r="T24" s="86">
        <v>124</v>
      </c>
      <c r="U24" s="86">
        <v>10</v>
      </c>
      <c r="V24" s="86" t="s">
        <v>408</v>
      </c>
      <c r="W24" s="93">
        <v>992</v>
      </c>
    </row>
    <row r="25" spans="1:23" ht="13.15" customHeight="1" x14ac:dyDescent="0.25">
      <c r="A25" s="1"/>
      <c r="B25" s="65" t="s">
        <v>385</v>
      </c>
      <c r="C25" s="86">
        <v>2750</v>
      </c>
      <c r="D25" s="86">
        <v>890</v>
      </c>
      <c r="E25" s="86">
        <v>680</v>
      </c>
      <c r="F25" s="86">
        <v>200</v>
      </c>
      <c r="G25" s="86">
        <v>20</v>
      </c>
      <c r="H25" s="86" t="s">
        <v>408</v>
      </c>
      <c r="I25" s="93">
        <v>4540</v>
      </c>
      <c r="J25" s="94">
        <v>2</v>
      </c>
      <c r="K25" s="94">
        <v>1.9</v>
      </c>
      <c r="L25" s="94">
        <v>4.5</v>
      </c>
      <c r="M25" s="94">
        <v>3.8</v>
      </c>
      <c r="N25" s="94">
        <v>1.1000000000000001</v>
      </c>
      <c r="O25" s="94" t="s">
        <v>408</v>
      </c>
      <c r="P25" s="95">
        <v>13.3</v>
      </c>
      <c r="Q25" s="86">
        <v>314</v>
      </c>
      <c r="R25" s="86">
        <v>190</v>
      </c>
      <c r="S25" s="86">
        <v>210</v>
      </c>
      <c r="T25" s="86">
        <v>103</v>
      </c>
      <c r="U25" s="86">
        <v>18</v>
      </c>
      <c r="V25" s="86" t="s">
        <v>408</v>
      </c>
      <c r="W25" s="93">
        <v>834</v>
      </c>
    </row>
    <row r="26" spans="1:23" s="1" customFormat="1" ht="13.15" customHeight="1" x14ac:dyDescent="0.25">
      <c r="B26" s="65" t="s">
        <v>386</v>
      </c>
      <c r="C26" s="86">
        <v>3180</v>
      </c>
      <c r="D26" s="86">
        <v>950</v>
      </c>
      <c r="E26" s="86">
        <v>700</v>
      </c>
      <c r="F26" s="86">
        <v>200</v>
      </c>
      <c r="G26" s="86">
        <v>20</v>
      </c>
      <c r="H26" s="86" t="s">
        <v>408</v>
      </c>
      <c r="I26" s="93">
        <v>5050</v>
      </c>
      <c r="J26" s="94">
        <v>2.5</v>
      </c>
      <c r="K26" s="94">
        <v>2.1</v>
      </c>
      <c r="L26" s="94">
        <v>4.8</v>
      </c>
      <c r="M26" s="94">
        <v>4</v>
      </c>
      <c r="N26" s="94">
        <v>0.8</v>
      </c>
      <c r="O26" s="94" t="s">
        <v>408</v>
      </c>
      <c r="P26" s="95">
        <v>14.4</v>
      </c>
      <c r="Q26" s="86">
        <v>366</v>
      </c>
      <c r="R26" s="86">
        <v>204</v>
      </c>
      <c r="S26" s="86">
        <v>216</v>
      </c>
      <c r="T26" s="86">
        <v>101</v>
      </c>
      <c r="U26" s="86">
        <v>15</v>
      </c>
      <c r="V26" s="86" t="s">
        <v>408</v>
      </c>
      <c r="W26" s="93">
        <v>908</v>
      </c>
    </row>
    <row r="27" spans="1:23" s="1" customFormat="1" ht="13.15" customHeight="1" x14ac:dyDescent="0.25">
      <c r="B27" s="65" t="s">
        <v>387</v>
      </c>
      <c r="C27" s="86">
        <v>3640</v>
      </c>
      <c r="D27" s="86">
        <v>1040</v>
      </c>
      <c r="E27" s="86">
        <v>860</v>
      </c>
      <c r="F27" s="86">
        <v>220</v>
      </c>
      <c r="G27" s="86">
        <v>30</v>
      </c>
      <c r="H27" s="86" t="s">
        <v>408</v>
      </c>
      <c r="I27" s="93">
        <v>5790</v>
      </c>
      <c r="J27" s="94">
        <v>2.7</v>
      </c>
      <c r="K27" s="94">
        <v>2.1</v>
      </c>
      <c r="L27" s="94">
        <v>5.8</v>
      </c>
      <c r="M27" s="94">
        <v>4.4000000000000004</v>
      </c>
      <c r="N27" s="94">
        <v>1.4</v>
      </c>
      <c r="O27" s="94" t="s">
        <v>408</v>
      </c>
      <c r="P27" s="95">
        <v>16.600000000000001</v>
      </c>
      <c r="Q27" s="86">
        <v>422</v>
      </c>
      <c r="R27" s="86">
        <v>222</v>
      </c>
      <c r="S27" s="86">
        <v>265</v>
      </c>
      <c r="T27" s="86">
        <v>111</v>
      </c>
      <c r="U27" s="86">
        <v>26</v>
      </c>
      <c r="V27" s="86" t="s">
        <v>408</v>
      </c>
      <c r="W27" s="93">
        <v>1051</v>
      </c>
    </row>
    <row r="28" spans="1:23" s="1" customFormat="1" ht="13.15" customHeight="1" x14ac:dyDescent="0.25">
      <c r="B28" s="65" t="s">
        <v>388</v>
      </c>
      <c r="C28" s="86">
        <v>3040</v>
      </c>
      <c r="D28" s="86">
        <v>970</v>
      </c>
      <c r="E28" s="86">
        <v>720</v>
      </c>
      <c r="F28" s="86">
        <v>200</v>
      </c>
      <c r="G28" s="86">
        <v>10</v>
      </c>
      <c r="H28" s="86" t="s">
        <v>408</v>
      </c>
      <c r="I28" s="93">
        <v>4930</v>
      </c>
      <c r="J28" s="94">
        <v>2.2000000000000002</v>
      </c>
      <c r="K28" s="94">
        <v>1.9</v>
      </c>
      <c r="L28" s="94">
        <v>4.8</v>
      </c>
      <c r="M28" s="94">
        <v>3.5</v>
      </c>
      <c r="N28" s="94">
        <v>0.5</v>
      </c>
      <c r="O28" s="94" t="s">
        <v>408</v>
      </c>
      <c r="P28" s="95">
        <v>13.3</v>
      </c>
      <c r="Q28" s="86">
        <v>354</v>
      </c>
      <c r="R28" s="86">
        <v>207</v>
      </c>
      <c r="S28" s="86">
        <v>222</v>
      </c>
      <c r="T28" s="86">
        <v>94</v>
      </c>
      <c r="U28" s="86">
        <v>10</v>
      </c>
      <c r="V28" s="86" t="s">
        <v>408</v>
      </c>
      <c r="W28" s="93">
        <v>890</v>
      </c>
    </row>
    <row r="29" spans="1:23" s="1" customFormat="1" ht="13.15" customHeight="1" x14ac:dyDescent="0.25">
      <c r="B29" s="65" t="s">
        <v>389</v>
      </c>
      <c r="C29" s="86">
        <v>2350</v>
      </c>
      <c r="D29" s="86">
        <v>610</v>
      </c>
      <c r="E29" s="86">
        <v>470</v>
      </c>
      <c r="F29" s="86">
        <v>130</v>
      </c>
      <c r="G29" s="86">
        <v>20</v>
      </c>
      <c r="H29" s="86" t="s">
        <v>408</v>
      </c>
      <c r="I29" s="93">
        <v>3590</v>
      </c>
      <c r="J29" s="94">
        <v>2</v>
      </c>
      <c r="K29" s="94">
        <v>1.4</v>
      </c>
      <c r="L29" s="94">
        <v>3.2</v>
      </c>
      <c r="M29" s="94">
        <v>2.6</v>
      </c>
      <c r="N29" s="94">
        <v>1</v>
      </c>
      <c r="O29" s="94" t="s">
        <v>408</v>
      </c>
      <c r="P29" s="95">
        <v>10.199999999999999</v>
      </c>
      <c r="Q29" s="86">
        <v>264</v>
      </c>
      <c r="R29" s="86">
        <v>130</v>
      </c>
      <c r="S29" s="86">
        <v>146</v>
      </c>
      <c r="T29" s="86">
        <v>66</v>
      </c>
      <c r="U29" s="86">
        <v>17</v>
      </c>
      <c r="V29" s="86" t="s">
        <v>408</v>
      </c>
      <c r="W29" s="93">
        <v>637</v>
      </c>
    </row>
    <row r="30" spans="1:23" s="1" customFormat="1" ht="13.15" customHeight="1" x14ac:dyDescent="0.25">
      <c r="B30" s="65" t="s">
        <v>390</v>
      </c>
      <c r="C30" s="86">
        <v>2570</v>
      </c>
      <c r="D30" s="86">
        <v>660</v>
      </c>
      <c r="E30" s="86">
        <v>500</v>
      </c>
      <c r="F30" s="86">
        <v>130</v>
      </c>
      <c r="G30" s="86">
        <v>10</v>
      </c>
      <c r="H30" s="86" t="s">
        <v>408</v>
      </c>
      <c r="I30" s="93">
        <v>3860</v>
      </c>
      <c r="J30" s="94">
        <v>2.1</v>
      </c>
      <c r="K30" s="94">
        <v>1.5</v>
      </c>
      <c r="L30" s="94">
        <v>3.2</v>
      </c>
      <c r="M30" s="94">
        <v>2.5</v>
      </c>
      <c r="N30" s="94">
        <v>0.4</v>
      </c>
      <c r="O30" s="94" t="s">
        <v>408</v>
      </c>
      <c r="P30" s="95">
        <v>9.8000000000000007</v>
      </c>
      <c r="Q30" s="86">
        <v>288</v>
      </c>
      <c r="R30" s="86">
        <v>142</v>
      </c>
      <c r="S30" s="86">
        <v>152</v>
      </c>
      <c r="T30" s="86">
        <v>67</v>
      </c>
      <c r="U30" s="86">
        <v>9</v>
      </c>
      <c r="V30" s="86" t="s">
        <v>408</v>
      </c>
      <c r="W30" s="93">
        <v>658</v>
      </c>
    </row>
    <row r="31" spans="1:23" s="1" customFormat="1" ht="13.15" customHeight="1" x14ac:dyDescent="0.25">
      <c r="B31" s="65" t="s">
        <v>391</v>
      </c>
      <c r="C31" s="86">
        <v>2870</v>
      </c>
      <c r="D31" s="86">
        <v>780</v>
      </c>
      <c r="E31" s="86">
        <v>600</v>
      </c>
      <c r="F31" s="86">
        <v>160</v>
      </c>
      <c r="G31" s="86">
        <v>10</v>
      </c>
      <c r="H31" s="86" t="s">
        <v>408</v>
      </c>
      <c r="I31" s="93">
        <v>4410</v>
      </c>
      <c r="J31" s="94">
        <v>2.2999999999999998</v>
      </c>
      <c r="K31" s="94">
        <v>1.7</v>
      </c>
      <c r="L31" s="94">
        <v>4.3</v>
      </c>
      <c r="M31" s="94">
        <v>2.8</v>
      </c>
      <c r="N31" s="94">
        <v>0.4</v>
      </c>
      <c r="O31" s="94" t="s">
        <v>408</v>
      </c>
      <c r="P31" s="95">
        <v>11.4</v>
      </c>
      <c r="Q31" s="86">
        <v>317</v>
      </c>
      <c r="R31" s="86">
        <v>166</v>
      </c>
      <c r="S31" s="86">
        <v>187</v>
      </c>
      <c r="T31" s="86">
        <v>77</v>
      </c>
      <c r="U31" s="86">
        <v>7</v>
      </c>
      <c r="V31" s="86" t="s">
        <v>408</v>
      </c>
      <c r="W31" s="93">
        <v>755</v>
      </c>
    </row>
    <row r="32" spans="1:23" s="1" customFormat="1" ht="26.5" customHeight="1" x14ac:dyDescent="0.25">
      <c r="B32" s="65" t="s">
        <v>392</v>
      </c>
      <c r="C32" s="86">
        <v>2580</v>
      </c>
      <c r="D32" s="86">
        <v>720</v>
      </c>
      <c r="E32" s="86">
        <v>560</v>
      </c>
      <c r="F32" s="86">
        <v>150</v>
      </c>
      <c r="G32" s="86">
        <v>10</v>
      </c>
      <c r="H32" s="86">
        <v>10</v>
      </c>
      <c r="I32" s="93">
        <v>4020</v>
      </c>
      <c r="J32" s="94">
        <v>2.2000000000000002</v>
      </c>
      <c r="K32" s="94">
        <v>1.5</v>
      </c>
      <c r="L32" s="94">
        <v>3.6</v>
      </c>
      <c r="M32" s="94">
        <v>2.7</v>
      </c>
      <c r="N32" s="94">
        <v>0.2</v>
      </c>
      <c r="O32" s="94" t="s">
        <v>408</v>
      </c>
      <c r="P32" s="95">
        <v>10.4</v>
      </c>
      <c r="Q32" s="86">
        <v>294</v>
      </c>
      <c r="R32" s="86">
        <v>151</v>
      </c>
      <c r="S32" s="86">
        <v>171</v>
      </c>
      <c r="T32" s="86">
        <v>75</v>
      </c>
      <c r="U32" s="86">
        <v>7</v>
      </c>
      <c r="V32" s="86">
        <v>41</v>
      </c>
      <c r="W32" s="93">
        <v>739</v>
      </c>
    </row>
    <row r="33" spans="1:24" s="1" customFormat="1" ht="13.15" customHeight="1" x14ac:dyDescent="0.25">
      <c r="B33" s="65" t="s">
        <v>199</v>
      </c>
      <c r="C33" s="86">
        <v>2950</v>
      </c>
      <c r="D33" s="86">
        <v>820</v>
      </c>
      <c r="E33" s="86">
        <v>640</v>
      </c>
      <c r="F33" s="86">
        <v>140</v>
      </c>
      <c r="G33" s="86">
        <v>20</v>
      </c>
      <c r="H33" s="86" t="s">
        <v>408</v>
      </c>
      <c r="I33" s="93">
        <v>4560</v>
      </c>
      <c r="J33" s="94">
        <v>2.5</v>
      </c>
      <c r="K33" s="94">
        <v>1.7</v>
      </c>
      <c r="L33" s="94">
        <v>4.3</v>
      </c>
      <c r="M33" s="94">
        <v>2.8</v>
      </c>
      <c r="N33" s="94">
        <v>0.9</v>
      </c>
      <c r="O33" s="94" t="s">
        <v>408</v>
      </c>
      <c r="P33" s="95">
        <v>12.1</v>
      </c>
      <c r="Q33" s="86">
        <v>336</v>
      </c>
      <c r="R33" s="86">
        <v>174</v>
      </c>
      <c r="S33" s="86">
        <v>197</v>
      </c>
      <c r="T33" s="86">
        <v>70</v>
      </c>
      <c r="U33" s="86">
        <v>15</v>
      </c>
      <c r="V33" s="86" t="s">
        <v>408</v>
      </c>
      <c r="W33" s="93">
        <v>794</v>
      </c>
    </row>
    <row r="34" spans="1:24" s="1" customFormat="1" ht="13.15" customHeight="1" x14ac:dyDescent="0.25">
      <c r="B34" s="65" t="s">
        <v>393</v>
      </c>
      <c r="C34" s="86">
        <v>2820</v>
      </c>
      <c r="D34" s="86">
        <v>910</v>
      </c>
      <c r="E34" s="86">
        <v>760</v>
      </c>
      <c r="F34" s="86">
        <v>170</v>
      </c>
      <c r="G34" s="86">
        <v>10</v>
      </c>
      <c r="H34" s="86" t="s">
        <v>408</v>
      </c>
      <c r="I34" s="93">
        <v>4660</v>
      </c>
      <c r="J34" s="94">
        <v>2.2000000000000002</v>
      </c>
      <c r="K34" s="94">
        <v>2.1</v>
      </c>
      <c r="L34" s="94">
        <v>5</v>
      </c>
      <c r="M34" s="94">
        <v>3.2</v>
      </c>
      <c r="N34" s="94">
        <v>0.6</v>
      </c>
      <c r="O34" s="94" t="s">
        <v>408</v>
      </c>
      <c r="P34" s="95">
        <v>13.1</v>
      </c>
      <c r="Q34" s="86">
        <v>329</v>
      </c>
      <c r="R34" s="86">
        <v>195</v>
      </c>
      <c r="S34" s="86">
        <v>232</v>
      </c>
      <c r="T34" s="86">
        <v>85</v>
      </c>
      <c r="U34" s="86">
        <v>10</v>
      </c>
      <c r="V34" s="86" t="s">
        <v>408</v>
      </c>
      <c r="W34" s="93">
        <v>851</v>
      </c>
    </row>
    <row r="35" spans="1:24" s="1" customFormat="1" ht="13.15" customHeight="1" x14ac:dyDescent="0.25">
      <c r="B35" s="65" t="s">
        <v>394</v>
      </c>
      <c r="C35" s="86">
        <v>3100</v>
      </c>
      <c r="D35" s="86">
        <v>970</v>
      </c>
      <c r="E35" s="86">
        <v>720</v>
      </c>
      <c r="F35" s="86">
        <v>200</v>
      </c>
      <c r="G35" s="86">
        <v>10</v>
      </c>
      <c r="H35" s="86" t="s">
        <v>408</v>
      </c>
      <c r="I35" s="93">
        <v>5010</v>
      </c>
      <c r="J35" s="94">
        <v>2.6</v>
      </c>
      <c r="K35" s="94">
        <v>2.2000000000000002</v>
      </c>
      <c r="L35" s="94">
        <v>5</v>
      </c>
      <c r="M35" s="94">
        <v>4.0999999999999996</v>
      </c>
      <c r="N35" s="94">
        <v>0.5</v>
      </c>
      <c r="O35" s="94" t="s">
        <v>408</v>
      </c>
      <c r="P35" s="95">
        <v>14.4</v>
      </c>
      <c r="Q35" s="86">
        <v>361</v>
      </c>
      <c r="R35" s="86">
        <v>207</v>
      </c>
      <c r="S35" s="86">
        <v>223</v>
      </c>
      <c r="T35" s="86">
        <v>102</v>
      </c>
      <c r="U35" s="86">
        <v>10</v>
      </c>
      <c r="V35" s="86" t="s">
        <v>408</v>
      </c>
      <c r="W35" s="93">
        <v>903</v>
      </c>
    </row>
    <row r="36" spans="1:24" s="1" customFormat="1" ht="13.15" customHeight="1" x14ac:dyDescent="0.25">
      <c r="B36" s="65" t="s">
        <v>395</v>
      </c>
      <c r="C36" s="86">
        <v>3150</v>
      </c>
      <c r="D36" s="86">
        <v>1040</v>
      </c>
      <c r="E36" s="86">
        <v>810</v>
      </c>
      <c r="F36" s="86">
        <v>240</v>
      </c>
      <c r="G36" s="86">
        <v>20</v>
      </c>
      <c r="H36" s="86" t="s">
        <v>408</v>
      </c>
      <c r="I36" s="93">
        <v>5260</v>
      </c>
      <c r="J36" s="94">
        <v>2.6</v>
      </c>
      <c r="K36" s="94">
        <v>2.2999999999999998</v>
      </c>
      <c r="L36" s="94">
        <v>5.6</v>
      </c>
      <c r="M36" s="94">
        <v>5.0999999999999996</v>
      </c>
      <c r="N36" s="94">
        <v>1.1000000000000001</v>
      </c>
      <c r="O36" s="94" t="s">
        <v>408</v>
      </c>
      <c r="P36" s="95">
        <v>17</v>
      </c>
      <c r="Q36" s="86">
        <v>373</v>
      </c>
      <c r="R36" s="86">
        <v>222</v>
      </c>
      <c r="S36" s="86">
        <v>251</v>
      </c>
      <c r="T36" s="86">
        <v>123</v>
      </c>
      <c r="U36" s="86">
        <v>18</v>
      </c>
      <c r="V36" s="86" t="s">
        <v>408</v>
      </c>
      <c r="W36" s="93">
        <v>989</v>
      </c>
    </row>
    <row r="37" spans="1:24" s="1" customFormat="1" ht="13.15" customHeight="1" x14ac:dyDescent="0.25">
      <c r="B37" s="65" t="s">
        <v>396</v>
      </c>
      <c r="C37" s="86">
        <v>2910</v>
      </c>
      <c r="D37" s="86">
        <v>880</v>
      </c>
      <c r="E37" s="86">
        <v>650</v>
      </c>
      <c r="F37" s="86">
        <v>180</v>
      </c>
      <c r="G37" s="86">
        <v>20</v>
      </c>
      <c r="H37" s="86" t="s">
        <v>408</v>
      </c>
      <c r="I37" s="93">
        <v>4640</v>
      </c>
      <c r="J37" s="94">
        <v>2.4</v>
      </c>
      <c r="K37" s="94">
        <v>2</v>
      </c>
      <c r="L37" s="94">
        <v>4.5</v>
      </c>
      <c r="M37" s="94">
        <v>3.8</v>
      </c>
      <c r="N37" s="94">
        <v>0.9</v>
      </c>
      <c r="O37" s="94" t="s">
        <v>408</v>
      </c>
      <c r="P37" s="95">
        <v>13.5</v>
      </c>
      <c r="Q37" s="86">
        <v>337</v>
      </c>
      <c r="R37" s="86">
        <v>186</v>
      </c>
      <c r="S37" s="86">
        <v>202</v>
      </c>
      <c r="T37" s="86">
        <v>92</v>
      </c>
      <c r="U37" s="86">
        <v>15</v>
      </c>
      <c r="V37" s="86" t="s">
        <v>408</v>
      </c>
      <c r="W37" s="93">
        <v>833</v>
      </c>
    </row>
    <row r="38" spans="1:24" s="1" customFormat="1" ht="13.15" customHeight="1" x14ac:dyDescent="0.25">
      <c r="B38" s="65" t="s">
        <v>397</v>
      </c>
      <c r="C38" s="86">
        <v>3080</v>
      </c>
      <c r="D38" s="86">
        <v>970</v>
      </c>
      <c r="E38" s="86">
        <v>790</v>
      </c>
      <c r="F38" s="86">
        <v>210</v>
      </c>
      <c r="G38" s="86">
        <v>20</v>
      </c>
      <c r="H38" s="86" t="s">
        <v>408</v>
      </c>
      <c r="I38" s="93">
        <v>5060</v>
      </c>
      <c r="J38" s="94">
        <v>2.5</v>
      </c>
      <c r="K38" s="94">
        <v>2.2999999999999998</v>
      </c>
      <c r="L38" s="94">
        <v>5.4</v>
      </c>
      <c r="M38" s="94">
        <v>4.0999999999999996</v>
      </c>
      <c r="N38" s="94">
        <v>1.1000000000000001</v>
      </c>
      <c r="O38" s="94" t="s">
        <v>408</v>
      </c>
      <c r="P38" s="95">
        <v>15.6</v>
      </c>
      <c r="Q38" s="86">
        <v>354</v>
      </c>
      <c r="R38" s="86">
        <v>206</v>
      </c>
      <c r="S38" s="86">
        <v>241</v>
      </c>
      <c r="T38" s="86">
        <v>104</v>
      </c>
      <c r="U38" s="86">
        <v>21</v>
      </c>
      <c r="V38" s="86" t="s">
        <v>408</v>
      </c>
      <c r="W38" s="93">
        <v>928</v>
      </c>
    </row>
    <row r="39" spans="1:24" s="1" customFormat="1" ht="13.15" customHeight="1" x14ac:dyDescent="0.25">
      <c r="B39" s="65" t="s">
        <v>398</v>
      </c>
      <c r="C39" s="86">
        <v>3040</v>
      </c>
      <c r="D39" s="86">
        <v>1070</v>
      </c>
      <c r="E39" s="86">
        <v>860</v>
      </c>
      <c r="F39" s="86">
        <v>230</v>
      </c>
      <c r="G39" s="86">
        <v>20</v>
      </c>
      <c r="H39" s="86" t="s">
        <v>408</v>
      </c>
      <c r="I39" s="93">
        <v>5220</v>
      </c>
      <c r="J39" s="94">
        <v>2.5</v>
      </c>
      <c r="K39" s="94">
        <v>2.4</v>
      </c>
      <c r="L39" s="94">
        <v>5.9</v>
      </c>
      <c r="M39" s="94">
        <v>4.5999999999999996</v>
      </c>
      <c r="N39" s="94">
        <v>1.1000000000000001</v>
      </c>
      <c r="O39" s="94" t="s">
        <v>408</v>
      </c>
      <c r="P39" s="95">
        <v>16.7</v>
      </c>
      <c r="Q39" s="86">
        <v>354</v>
      </c>
      <c r="R39" s="86">
        <v>230</v>
      </c>
      <c r="S39" s="86">
        <v>265</v>
      </c>
      <c r="T39" s="86">
        <v>117</v>
      </c>
      <c r="U39" s="86">
        <v>18</v>
      </c>
      <c r="V39" s="86" t="s">
        <v>408</v>
      </c>
      <c r="W39" s="93">
        <v>985</v>
      </c>
    </row>
    <row r="40" spans="1:24" s="1" customFormat="1" ht="13.15" customHeight="1" x14ac:dyDescent="0.25">
      <c r="B40" s="65" t="s">
        <v>399</v>
      </c>
      <c r="C40" s="86">
        <v>2950</v>
      </c>
      <c r="D40" s="86">
        <v>950</v>
      </c>
      <c r="E40" s="86">
        <v>780</v>
      </c>
      <c r="F40" s="86">
        <v>200</v>
      </c>
      <c r="G40" s="86">
        <v>10</v>
      </c>
      <c r="H40" s="86" t="s">
        <v>408</v>
      </c>
      <c r="I40" s="93">
        <v>4890</v>
      </c>
      <c r="J40" s="94">
        <v>2.5</v>
      </c>
      <c r="K40" s="94">
        <v>2.1</v>
      </c>
      <c r="L40" s="94">
        <v>5.4</v>
      </c>
      <c r="M40" s="94">
        <v>4.2</v>
      </c>
      <c r="N40" s="94">
        <v>0.6</v>
      </c>
      <c r="O40" s="94" t="s">
        <v>408</v>
      </c>
      <c r="P40" s="95">
        <v>14.8</v>
      </c>
      <c r="Q40" s="86">
        <v>344</v>
      </c>
      <c r="R40" s="86">
        <v>202</v>
      </c>
      <c r="S40" s="86">
        <v>241</v>
      </c>
      <c r="T40" s="86">
        <v>100</v>
      </c>
      <c r="U40" s="86">
        <v>10</v>
      </c>
      <c r="V40" s="86" t="s">
        <v>408</v>
      </c>
      <c r="W40" s="93">
        <v>902</v>
      </c>
    </row>
    <row r="41" spans="1:24" s="1" customFormat="1" ht="13.15" customHeight="1" x14ac:dyDescent="0.25">
      <c r="B41" s="65" t="s">
        <v>400</v>
      </c>
      <c r="C41" s="86">
        <v>2450</v>
      </c>
      <c r="D41" s="86">
        <v>680</v>
      </c>
      <c r="E41" s="86">
        <v>520</v>
      </c>
      <c r="F41" s="86">
        <v>170</v>
      </c>
      <c r="G41" s="86">
        <v>20</v>
      </c>
      <c r="H41" s="86" t="s">
        <v>408</v>
      </c>
      <c r="I41" s="93">
        <v>3840</v>
      </c>
      <c r="J41" s="94">
        <v>2.4</v>
      </c>
      <c r="K41" s="94">
        <v>1.7</v>
      </c>
      <c r="L41" s="94">
        <v>3.9</v>
      </c>
      <c r="M41" s="94">
        <v>3.5</v>
      </c>
      <c r="N41" s="94">
        <v>1</v>
      </c>
      <c r="O41" s="94" t="s">
        <v>408</v>
      </c>
      <c r="P41" s="95">
        <v>12.7</v>
      </c>
      <c r="Q41" s="86">
        <v>272</v>
      </c>
      <c r="R41" s="86">
        <v>145</v>
      </c>
      <c r="S41" s="86">
        <v>162</v>
      </c>
      <c r="T41" s="86">
        <v>85</v>
      </c>
      <c r="U41" s="86">
        <v>16</v>
      </c>
      <c r="V41" s="86" t="s">
        <v>408</v>
      </c>
      <c r="W41" s="93">
        <v>686</v>
      </c>
    </row>
    <row r="42" spans="1:24" s="1" customFormat="1" ht="13.15" customHeight="1" x14ac:dyDescent="0.25">
      <c r="B42" s="65" t="s">
        <v>401</v>
      </c>
      <c r="C42" s="86">
        <v>2470</v>
      </c>
      <c r="D42" s="86">
        <v>740</v>
      </c>
      <c r="E42" s="86">
        <v>540</v>
      </c>
      <c r="F42" s="86">
        <v>180</v>
      </c>
      <c r="G42" s="86">
        <v>10</v>
      </c>
      <c r="H42" s="86" t="s">
        <v>408</v>
      </c>
      <c r="I42" s="93">
        <v>3930</v>
      </c>
      <c r="J42" s="94">
        <v>2.2000000000000002</v>
      </c>
      <c r="K42" s="94">
        <v>1.9</v>
      </c>
      <c r="L42" s="94">
        <v>3.7</v>
      </c>
      <c r="M42" s="94">
        <v>3.8</v>
      </c>
      <c r="N42" s="94">
        <v>0.8</v>
      </c>
      <c r="O42" s="94" t="s">
        <v>408</v>
      </c>
      <c r="P42" s="95">
        <v>12.6</v>
      </c>
      <c r="Q42" s="86">
        <v>280</v>
      </c>
      <c r="R42" s="86">
        <v>157</v>
      </c>
      <c r="S42" s="86">
        <v>165</v>
      </c>
      <c r="T42" s="86">
        <v>89</v>
      </c>
      <c r="U42" s="86">
        <v>13</v>
      </c>
      <c r="V42" s="86" t="s">
        <v>408</v>
      </c>
      <c r="W42" s="93">
        <v>705</v>
      </c>
    </row>
    <row r="43" spans="1:24" s="1" customFormat="1" ht="13.15" customHeight="1" x14ac:dyDescent="0.25">
      <c r="B43" s="65" t="s">
        <v>402</v>
      </c>
      <c r="C43" s="86">
        <v>2480</v>
      </c>
      <c r="D43" s="86">
        <v>750</v>
      </c>
      <c r="E43" s="86">
        <v>650</v>
      </c>
      <c r="F43" s="86">
        <v>170</v>
      </c>
      <c r="G43" s="86">
        <v>20</v>
      </c>
      <c r="H43" s="86" t="s">
        <v>408</v>
      </c>
      <c r="I43" s="93">
        <v>4080</v>
      </c>
      <c r="J43" s="94">
        <v>2.2000000000000002</v>
      </c>
      <c r="K43" s="94">
        <v>1.7</v>
      </c>
      <c r="L43" s="94">
        <v>4.5999999999999996</v>
      </c>
      <c r="M43" s="94">
        <v>3.5</v>
      </c>
      <c r="N43" s="94">
        <v>1</v>
      </c>
      <c r="O43" s="94" t="s">
        <v>408</v>
      </c>
      <c r="P43" s="95">
        <v>12.9</v>
      </c>
      <c r="Q43" s="86">
        <v>282</v>
      </c>
      <c r="R43" s="86">
        <v>161</v>
      </c>
      <c r="S43" s="86">
        <v>202</v>
      </c>
      <c r="T43" s="86">
        <v>88</v>
      </c>
      <c r="U43" s="86">
        <v>18</v>
      </c>
      <c r="V43" s="86" t="s">
        <v>408</v>
      </c>
      <c r="W43" s="93">
        <v>755</v>
      </c>
    </row>
    <row r="44" spans="1:24" s="1" customFormat="1" ht="26.25" customHeight="1" x14ac:dyDescent="0.25">
      <c r="B44" s="65" t="s">
        <v>403</v>
      </c>
      <c r="C44" s="86">
        <v>1180</v>
      </c>
      <c r="D44" s="86">
        <v>320</v>
      </c>
      <c r="E44" s="86">
        <v>180</v>
      </c>
      <c r="F44" s="86">
        <v>60</v>
      </c>
      <c r="G44" s="86">
        <v>10</v>
      </c>
      <c r="H44" s="86" t="s">
        <v>408</v>
      </c>
      <c r="I44" s="93">
        <v>1740</v>
      </c>
      <c r="J44" s="94">
        <v>0.9</v>
      </c>
      <c r="K44" s="94">
        <v>0.8</v>
      </c>
      <c r="L44" s="94">
        <v>1.4</v>
      </c>
      <c r="M44" s="94">
        <v>1.3</v>
      </c>
      <c r="N44" s="94">
        <v>0.6</v>
      </c>
      <c r="O44" s="94" t="s">
        <v>408</v>
      </c>
      <c r="P44" s="95">
        <v>5</v>
      </c>
      <c r="Q44" s="86">
        <v>128</v>
      </c>
      <c r="R44" s="86">
        <v>68</v>
      </c>
      <c r="S44" s="86">
        <v>55</v>
      </c>
      <c r="T44" s="86">
        <v>28</v>
      </c>
      <c r="U44" s="86">
        <v>7</v>
      </c>
      <c r="V44" s="86" t="s">
        <v>408</v>
      </c>
      <c r="W44" s="93">
        <v>287</v>
      </c>
    </row>
    <row r="45" spans="1:24" s="1" customFormat="1" ht="12.75" customHeight="1" x14ac:dyDescent="0.25">
      <c r="B45" s="65" t="s">
        <v>404</v>
      </c>
      <c r="C45" s="86">
        <v>1280</v>
      </c>
      <c r="D45" s="86">
        <v>320</v>
      </c>
      <c r="E45" s="86">
        <v>240</v>
      </c>
      <c r="F45" s="86">
        <v>70</v>
      </c>
      <c r="G45" s="86">
        <v>10</v>
      </c>
      <c r="H45" s="86" t="s">
        <v>408</v>
      </c>
      <c r="I45" s="93">
        <v>1910</v>
      </c>
      <c r="J45" s="94">
        <v>1</v>
      </c>
      <c r="K45" s="94">
        <v>0.7</v>
      </c>
      <c r="L45" s="94">
        <v>1.6</v>
      </c>
      <c r="M45" s="94">
        <v>1.4</v>
      </c>
      <c r="N45" s="94">
        <v>0.5</v>
      </c>
      <c r="O45" s="94" t="s">
        <v>408</v>
      </c>
      <c r="P45" s="95">
        <v>5.4</v>
      </c>
      <c r="Q45" s="86">
        <v>142</v>
      </c>
      <c r="R45" s="86">
        <v>68</v>
      </c>
      <c r="S45" s="86">
        <v>72</v>
      </c>
      <c r="T45" s="86">
        <v>34</v>
      </c>
      <c r="U45" s="86">
        <v>7</v>
      </c>
      <c r="V45" s="86" t="s">
        <v>408</v>
      </c>
      <c r="W45" s="93">
        <v>325</v>
      </c>
    </row>
    <row r="46" spans="1:24" s="1" customFormat="1" ht="2.65" customHeight="1" x14ac:dyDescent="0.25">
      <c r="A46" s="73"/>
      <c r="B46" s="96"/>
      <c r="C46" s="97"/>
      <c r="D46" s="97"/>
      <c r="E46" s="97"/>
      <c r="F46" s="97"/>
      <c r="G46" s="97"/>
      <c r="H46" s="97"/>
      <c r="I46" s="98"/>
      <c r="J46" s="99"/>
      <c r="K46" s="99"/>
      <c r="L46" s="99"/>
      <c r="M46" s="99"/>
      <c r="N46" s="99"/>
      <c r="O46" s="99"/>
      <c r="P46" s="100"/>
      <c r="Q46" s="97"/>
      <c r="R46" s="97"/>
      <c r="S46" s="97"/>
      <c r="T46" s="97"/>
      <c r="U46" s="97"/>
      <c r="V46" s="97"/>
      <c r="W46" s="98"/>
    </row>
    <row r="47" spans="1:24" s="1" customFormat="1" x14ac:dyDescent="0.25"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</row>
    <row r="48" spans="1:24" s="1" customFormat="1" ht="14.5" x14ac:dyDescent="0.25">
      <c r="A48" s="75">
        <v>1</v>
      </c>
      <c r="B48" s="1" t="s">
        <v>432</v>
      </c>
    </row>
    <row r="49" spans="1:2" s="1" customFormat="1" ht="14.5" x14ac:dyDescent="0.25">
      <c r="A49" s="75">
        <v>2</v>
      </c>
      <c r="B49" s="1" t="s">
        <v>433</v>
      </c>
    </row>
    <row r="50" spans="1:2" s="1" customFormat="1" ht="14.5" x14ac:dyDescent="0.25">
      <c r="A50" s="101">
        <v>3</v>
      </c>
      <c r="B50" s="1" t="s">
        <v>434</v>
      </c>
    </row>
    <row r="51" spans="1:2" s="1" customFormat="1" ht="14.5" x14ac:dyDescent="0.25">
      <c r="A51" s="101">
        <v>4</v>
      </c>
      <c r="B51" s="1" t="s">
        <v>413</v>
      </c>
    </row>
    <row r="52" spans="1:2" s="1" customFormat="1" x14ac:dyDescent="0.25">
      <c r="A52" s="1" t="s">
        <v>350</v>
      </c>
      <c r="B52" s="1" t="s">
        <v>415</v>
      </c>
    </row>
    <row r="53" spans="1:2" s="1" customFormat="1" x14ac:dyDescent="0.25">
      <c r="A53" s="1" t="s">
        <v>127</v>
      </c>
      <c r="B53" s="1" t="s">
        <v>416</v>
      </c>
    </row>
    <row r="54" spans="1:2" s="1" customFormat="1" x14ac:dyDescent="0.25">
      <c r="A54" s="6" t="s">
        <v>426</v>
      </c>
      <c r="B54" s="1" t="s">
        <v>435</v>
      </c>
    </row>
    <row r="55" spans="1:2" s="1" customFormat="1" x14ac:dyDescent="0.25"/>
    <row r="56" spans="1:2" s="1" customFormat="1" x14ac:dyDescent="0.25"/>
    <row r="57" spans="1:2" s="1" customFormat="1" x14ac:dyDescent="0.25"/>
    <row r="58" spans="1:2" s="1" customFormat="1" x14ac:dyDescent="0.25"/>
  </sheetData>
  <mergeCells count="6"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1C8E5451-954C-4D83-AF85-DB8C767D4C7E}"/>
  </hyperlinks>
  <pageMargins left="0.7" right="0.7" top="0.75" bottom="0.75" header="0.3" footer="0.3"/>
  <pageSetup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3CEB-50DA-4836-AF10-E76E06B57100}">
  <sheetPr codeName="Sheet37">
    <pageSetUpPr fitToPage="1"/>
  </sheetPr>
  <dimension ref="A1:AQ65"/>
  <sheetViews>
    <sheetView zoomScaleNormal="100" workbookViewId="0">
      <pane xSplit="2" ySplit="6" topLeftCell="C7" activePane="bottomRight" state="frozen"/>
      <selection pane="topRight" activeCell="E1" sqref="E1"/>
      <selection pane="bottomLeft" activeCell="A11" sqref="A11"/>
      <selection pane="bottomRight" sqref="A1:B1"/>
    </sheetView>
  </sheetViews>
  <sheetFormatPr defaultColWidth="0" defaultRowHeight="12.5" x14ac:dyDescent="0.25"/>
  <cols>
    <col min="1" max="1" width="2.7265625" style="40" customWidth="1"/>
    <col min="2" max="2" width="23" style="40" customWidth="1"/>
    <col min="3" max="3" width="2.453125" style="40" customWidth="1"/>
    <col min="4" max="4" width="13.7265625" style="40" customWidth="1"/>
    <col min="5" max="7" width="10.54296875" style="40" customWidth="1"/>
    <col min="8" max="8" width="3.26953125" style="40" customWidth="1"/>
    <col min="9" max="9" width="13" style="40" bestFit="1" customWidth="1"/>
    <col min="10" max="10" width="10.54296875" style="40" customWidth="1"/>
    <col min="11" max="11" width="11.26953125" style="40" customWidth="1"/>
    <col min="12" max="12" width="3.26953125" style="40" customWidth="1"/>
    <col min="13" max="13" width="12" style="40" bestFit="1" customWidth="1"/>
    <col min="14" max="14" width="9.7265625" style="40" bestFit="1" customWidth="1"/>
    <col min="15" max="16" width="10.54296875" style="40" customWidth="1"/>
    <col min="17" max="17" width="3.26953125" style="40" customWidth="1"/>
    <col min="18" max="18" width="9.81640625" style="40" bestFit="1" customWidth="1"/>
    <col min="19" max="19" width="11.453125" style="40" customWidth="1"/>
    <col min="20" max="20" width="3.26953125" style="40" customWidth="1"/>
    <col min="21" max="21" width="12" style="40" bestFit="1" customWidth="1"/>
    <col min="22" max="23" width="8.81640625" style="40" customWidth="1"/>
    <col min="24" max="24" width="12.453125" style="40" bestFit="1" customWidth="1"/>
    <col min="25" max="25" width="15.7265625" style="40" customWidth="1"/>
    <col min="26" max="26" width="3.26953125" style="40" customWidth="1"/>
    <col min="27" max="27" width="20.453125" style="40" customWidth="1"/>
    <col min="28" max="29" width="8.81640625" style="40" customWidth="1"/>
    <col min="30" max="30" width="8.81640625" style="40" hidden="1" customWidth="1"/>
    <col min="31" max="32" width="8.81640625" style="1" hidden="1" customWidth="1"/>
    <col min="33" max="37" width="0" style="1" hidden="1" customWidth="1"/>
    <col min="38" max="40" width="8.81640625" style="1" hidden="1" customWidth="1"/>
    <col min="41" max="41" width="0" style="1" hidden="1" customWidth="1"/>
    <col min="42" max="42" width="8.81640625" style="1" hidden="1" customWidth="1"/>
    <col min="43" max="43" width="0" style="1" hidden="1" customWidth="1"/>
    <col min="44" max="16384" width="8.81640625" style="1" hidden="1"/>
  </cols>
  <sheetData>
    <row r="1" spans="1:30" x14ac:dyDescent="0.25">
      <c r="A1" s="251" t="s">
        <v>132</v>
      </c>
      <c r="B1" s="251"/>
      <c r="C1" s="41"/>
    </row>
    <row r="2" spans="1:30" ht="14.5" customHeight="1" x14ac:dyDescent="0.3">
      <c r="A2" s="252" t="s">
        <v>440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1"/>
      <c r="AC2" s="1"/>
      <c r="AD2" s="1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6.899999999999999" customHeight="1" x14ac:dyDescent="0.6">
      <c r="A4" s="253" t="s">
        <v>353</v>
      </c>
      <c r="B4" s="253"/>
      <c r="C4" s="42"/>
      <c r="D4" s="256" t="s">
        <v>441</v>
      </c>
      <c r="E4" s="256"/>
      <c r="F4" s="256"/>
      <c r="G4" s="256"/>
      <c r="H4" s="256"/>
      <c r="I4" s="256"/>
      <c r="J4" s="256"/>
      <c r="K4" s="256"/>
      <c r="L4" s="102"/>
      <c r="M4" s="256" t="s">
        <v>442</v>
      </c>
      <c r="N4" s="256"/>
      <c r="O4" s="256"/>
      <c r="P4" s="256"/>
      <c r="Q4" s="256"/>
      <c r="R4" s="256"/>
      <c r="S4" s="256"/>
      <c r="T4" s="103"/>
      <c r="U4" s="256" t="s">
        <v>443</v>
      </c>
      <c r="V4" s="256"/>
      <c r="W4" s="256"/>
      <c r="X4" s="256"/>
      <c r="Y4" s="256"/>
      <c r="Z4" s="256"/>
      <c r="AA4" s="256"/>
      <c r="AB4" s="1"/>
      <c r="AC4" s="1"/>
      <c r="AD4" s="1"/>
    </row>
    <row r="5" spans="1:30" ht="16" x14ac:dyDescent="0.6">
      <c r="A5" s="249"/>
      <c r="B5" s="249"/>
      <c r="C5" s="45"/>
      <c r="D5" s="257" t="s">
        <v>250</v>
      </c>
      <c r="E5" s="257"/>
      <c r="F5" s="257"/>
      <c r="G5" s="257"/>
      <c r="H5" s="44"/>
      <c r="I5" s="257" t="s">
        <v>255</v>
      </c>
      <c r="J5" s="257"/>
      <c r="K5" s="82"/>
      <c r="L5" s="44"/>
      <c r="M5" s="257" t="s">
        <v>250</v>
      </c>
      <c r="N5" s="257"/>
      <c r="O5" s="257"/>
      <c r="P5" s="257"/>
      <c r="Q5" s="44"/>
      <c r="R5" s="1"/>
      <c r="S5" s="82"/>
      <c r="T5" s="1"/>
      <c r="U5" s="257" t="s">
        <v>250</v>
      </c>
      <c r="V5" s="257"/>
      <c r="W5" s="257"/>
      <c r="X5" s="257"/>
      <c r="Y5" s="257"/>
      <c r="Z5" s="44"/>
      <c r="AA5" s="255" t="s">
        <v>444</v>
      </c>
      <c r="AB5" s="1"/>
      <c r="AC5" s="1"/>
      <c r="AD5" s="1"/>
    </row>
    <row r="6" spans="1:30" ht="48" x14ac:dyDescent="0.6">
      <c r="A6" s="249"/>
      <c r="B6" s="249"/>
      <c r="C6" s="45"/>
      <c r="D6" s="45" t="s">
        <v>445</v>
      </c>
      <c r="E6" s="45" t="s">
        <v>252</v>
      </c>
      <c r="F6" s="87" t="s">
        <v>253</v>
      </c>
      <c r="G6" s="45" t="s">
        <v>254</v>
      </c>
      <c r="H6" s="45"/>
      <c r="I6" s="45" t="s">
        <v>446</v>
      </c>
      <c r="J6" s="45" t="s">
        <v>447</v>
      </c>
      <c r="K6" s="82" t="s">
        <v>448</v>
      </c>
      <c r="L6" s="45"/>
      <c r="M6" s="45" t="s">
        <v>449</v>
      </c>
      <c r="N6" s="45" t="s">
        <v>252</v>
      </c>
      <c r="O6" s="87" t="s">
        <v>253</v>
      </c>
      <c r="P6" s="45" t="s">
        <v>254</v>
      </c>
      <c r="Q6" s="45"/>
      <c r="R6" s="45" t="s">
        <v>436</v>
      </c>
      <c r="S6" s="82" t="s">
        <v>431</v>
      </c>
      <c r="T6" s="1"/>
      <c r="U6" s="45" t="s">
        <v>449</v>
      </c>
      <c r="V6" s="45" t="s">
        <v>252</v>
      </c>
      <c r="W6" s="87" t="s">
        <v>253</v>
      </c>
      <c r="X6" s="45" t="s">
        <v>254</v>
      </c>
      <c r="Y6" s="82" t="s">
        <v>450</v>
      </c>
      <c r="Z6" s="88"/>
      <c r="AA6" s="255"/>
      <c r="AB6" s="1"/>
      <c r="AC6" s="1"/>
      <c r="AD6" s="1"/>
    </row>
    <row r="7" spans="1:30" ht="13.15" customHeight="1" x14ac:dyDescent="0.3">
      <c r="A7" s="10" t="s">
        <v>368</v>
      </c>
      <c r="B7" s="10"/>
      <c r="C7" s="10"/>
      <c r="D7" s="104"/>
      <c r="E7" s="104"/>
      <c r="F7" s="104"/>
      <c r="G7" s="104"/>
      <c r="H7" s="104"/>
      <c r="I7" s="104"/>
      <c r="J7" s="104"/>
      <c r="K7" s="105"/>
      <c r="L7" s="104"/>
      <c r="M7" s="106"/>
      <c r="N7" s="106"/>
      <c r="O7" s="79"/>
      <c r="P7" s="106"/>
      <c r="Q7" s="104"/>
      <c r="R7" s="106"/>
      <c r="S7" s="107"/>
      <c r="Y7" s="105"/>
    </row>
    <row r="8" spans="1:30" s="10" customFormat="1" ht="13" x14ac:dyDescent="0.3">
      <c r="A8" s="1"/>
      <c r="B8" s="58" t="s">
        <v>123</v>
      </c>
      <c r="C8" s="59"/>
      <c r="D8" s="104">
        <v>2440</v>
      </c>
      <c r="E8" s="104">
        <v>710</v>
      </c>
      <c r="F8" s="104">
        <v>1150</v>
      </c>
      <c r="G8" s="104">
        <v>360</v>
      </c>
      <c r="H8" s="104"/>
      <c r="I8" s="104">
        <v>1500</v>
      </c>
      <c r="J8" s="104">
        <v>180</v>
      </c>
      <c r="K8" s="105">
        <v>6160</v>
      </c>
      <c r="L8" s="104"/>
      <c r="M8" s="108">
        <v>0.1</v>
      </c>
      <c r="N8" s="108">
        <v>0.4</v>
      </c>
      <c r="O8" s="108">
        <v>12.5</v>
      </c>
      <c r="P8" s="108">
        <v>49.5</v>
      </c>
      <c r="Q8" s="104"/>
      <c r="R8" s="108">
        <v>10.5</v>
      </c>
      <c r="S8" s="109">
        <v>73</v>
      </c>
      <c r="T8" s="88"/>
      <c r="U8" s="104">
        <v>177</v>
      </c>
      <c r="V8" s="104">
        <v>141</v>
      </c>
      <c r="W8" s="104">
        <v>553</v>
      </c>
      <c r="X8" s="104">
        <v>1762</v>
      </c>
      <c r="Y8" s="105">
        <v>2634</v>
      </c>
      <c r="Z8" s="88"/>
      <c r="AA8" s="104">
        <v>1290</v>
      </c>
      <c r="AB8" s="88"/>
      <c r="AC8" s="88"/>
      <c r="AD8" s="88"/>
    </row>
    <row r="9" spans="1:30" s="10" customFormat="1" ht="13" x14ac:dyDescent="0.3">
      <c r="A9" s="1"/>
      <c r="B9" s="58" t="s">
        <v>369</v>
      </c>
      <c r="C9" s="59"/>
      <c r="D9" s="104">
        <v>2410</v>
      </c>
      <c r="E9" s="104">
        <v>700</v>
      </c>
      <c r="F9" s="104">
        <v>1130</v>
      </c>
      <c r="G9" s="104">
        <v>320</v>
      </c>
      <c r="H9" s="104"/>
      <c r="I9" s="104">
        <v>1550</v>
      </c>
      <c r="J9" s="104">
        <v>170</v>
      </c>
      <c r="K9" s="105">
        <v>6100</v>
      </c>
      <c r="L9" s="104"/>
      <c r="M9" s="108">
        <v>0.2</v>
      </c>
      <c r="N9" s="108">
        <v>0.4</v>
      </c>
      <c r="O9" s="108">
        <v>12.4</v>
      </c>
      <c r="P9" s="108">
        <v>43</v>
      </c>
      <c r="Q9" s="104"/>
      <c r="R9" s="108">
        <v>12.4</v>
      </c>
      <c r="S9" s="109">
        <v>68.400000000000006</v>
      </c>
      <c r="T9" s="88"/>
      <c r="U9" s="104">
        <v>178</v>
      </c>
      <c r="V9" s="104">
        <v>138</v>
      </c>
      <c r="W9" s="104">
        <v>544</v>
      </c>
      <c r="X9" s="104">
        <v>1245</v>
      </c>
      <c r="Y9" s="105">
        <v>2105</v>
      </c>
      <c r="Z9" s="88"/>
      <c r="AA9" s="104">
        <v>1429</v>
      </c>
      <c r="AB9" s="88"/>
      <c r="AC9" s="88"/>
      <c r="AD9" s="88"/>
    </row>
    <row r="10" spans="1:30" s="10" customFormat="1" ht="13" x14ac:dyDescent="0.3">
      <c r="A10" s="1"/>
      <c r="B10" s="58" t="s">
        <v>370</v>
      </c>
      <c r="C10" s="59"/>
      <c r="D10" s="104">
        <v>320</v>
      </c>
      <c r="E10" s="104">
        <v>60</v>
      </c>
      <c r="F10" s="104">
        <v>90</v>
      </c>
      <c r="G10" s="104">
        <v>20</v>
      </c>
      <c r="H10" s="104"/>
      <c r="I10" s="104">
        <v>120</v>
      </c>
      <c r="J10" s="104">
        <v>10</v>
      </c>
      <c r="K10" s="105">
        <v>610</v>
      </c>
      <c r="L10" s="104"/>
      <c r="M10" s="108" t="s">
        <v>419</v>
      </c>
      <c r="N10" s="108" t="s">
        <v>419</v>
      </c>
      <c r="O10" s="108">
        <v>0.9</v>
      </c>
      <c r="P10" s="108">
        <v>5.2</v>
      </c>
      <c r="Q10" s="104"/>
      <c r="R10" s="108">
        <v>0.4</v>
      </c>
      <c r="S10" s="109">
        <v>6.5</v>
      </c>
      <c r="T10" s="88"/>
      <c r="U10" s="104">
        <v>25</v>
      </c>
      <c r="V10" s="104">
        <v>12</v>
      </c>
      <c r="W10" s="104">
        <v>39</v>
      </c>
      <c r="X10" s="104">
        <v>112</v>
      </c>
      <c r="Y10" s="105">
        <v>187</v>
      </c>
      <c r="Z10" s="88"/>
      <c r="AA10" s="104">
        <v>53</v>
      </c>
      <c r="AB10" s="88"/>
      <c r="AC10" s="88"/>
      <c r="AD10" s="88"/>
    </row>
    <row r="11" spans="1:30" ht="26.5" customHeight="1" x14ac:dyDescent="0.3">
      <c r="A11" s="10" t="s">
        <v>371</v>
      </c>
      <c r="B11" s="10"/>
      <c r="C11" s="59"/>
      <c r="D11" s="104"/>
      <c r="E11" s="104"/>
      <c r="F11" s="104"/>
      <c r="G11" s="104"/>
      <c r="H11" s="104"/>
      <c r="I11" s="104"/>
      <c r="J11" s="104"/>
      <c r="K11" s="105"/>
      <c r="L11" s="104"/>
      <c r="M11" s="79"/>
      <c r="N11" s="79"/>
      <c r="O11" s="79"/>
      <c r="P11" s="79"/>
      <c r="Q11" s="104"/>
      <c r="R11" s="79"/>
      <c r="S11" s="110"/>
      <c r="Y11" s="105"/>
    </row>
    <row r="12" spans="1:30" x14ac:dyDescent="0.25">
      <c r="A12" s="1"/>
      <c r="B12" s="58" t="s">
        <v>372</v>
      </c>
      <c r="C12" s="59"/>
      <c r="D12" s="104">
        <v>590</v>
      </c>
      <c r="E12" s="104">
        <v>170</v>
      </c>
      <c r="F12" s="104">
        <v>240</v>
      </c>
      <c r="G12" s="104">
        <v>80</v>
      </c>
      <c r="H12" s="104"/>
      <c r="I12" s="104">
        <v>350</v>
      </c>
      <c r="J12" s="104">
        <v>50</v>
      </c>
      <c r="K12" s="105">
        <v>1430</v>
      </c>
      <c r="L12" s="104"/>
      <c r="M12" s="108" t="s">
        <v>419</v>
      </c>
      <c r="N12" s="108">
        <v>0.1</v>
      </c>
      <c r="O12" s="108">
        <v>2.7</v>
      </c>
      <c r="P12" s="108">
        <v>10</v>
      </c>
      <c r="Q12" s="104"/>
      <c r="R12" s="108">
        <v>2.6</v>
      </c>
      <c r="S12" s="109">
        <v>15.4</v>
      </c>
      <c r="U12" s="104">
        <v>42</v>
      </c>
      <c r="V12" s="104">
        <v>34</v>
      </c>
      <c r="W12" s="104">
        <v>118</v>
      </c>
      <c r="X12" s="104">
        <v>327</v>
      </c>
      <c r="Y12" s="105">
        <v>522</v>
      </c>
      <c r="AA12" s="104">
        <v>255</v>
      </c>
    </row>
    <row r="13" spans="1:30" x14ac:dyDescent="0.25">
      <c r="A13" s="1"/>
      <c r="B13" s="58" t="s">
        <v>373</v>
      </c>
      <c r="C13" s="59"/>
      <c r="D13" s="104">
        <v>600</v>
      </c>
      <c r="E13" s="104">
        <v>160</v>
      </c>
      <c r="F13" s="104">
        <v>280</v>
      </c>
      <c r="G13" s="104">
        <v>80</v>
      </c>
      <c r="H13" s="104"/>
      <c r="I13" s="104">
        <v>370</v>
      </c>
      <c r="J13" s="104">
        <v>40</v>
      </c>
      <c r="K13" s="105">
        <v>1490</v>
      </c>
      <c r="L13" s="104"/>
      <c r="M13" s="108" t="s">
        <v>419</v>
      </c>
      <c r="N13" s="108">
        <v>0.1</v>
      </c>
      <c r="O13" s="108">
        <v>3.1</v>
      </c>
      <c r="P13" s="108">
        <v>11.5</v>
      </c>
      <c r="Q13" s="104"/>
      <c r="R13" s="108">
        <v>3</v>
      </c>
      <c r="S13" s="109">
        <v>17.7</v>
      </c>
      <c r="U13" s="104">
        <v>44</v>
      </c>
      <c r="V13" s="104">
        <v>33</v>
      </c>
      <c r="W13" s="104">
        <v>129</v>
      </c>
      <c r="X13" s="104">
        <v>486</v>
      </c>
      <c r="Y13" s="105">
        <v>692</v>
      </c>
      <c r="AA13" s="104">
        <v>388</v>
      </c>
    </row>
    <row r="14" spans="1:30" x14ac:dyDescent="0.25">
      <c r="A14" s="1"/>
      <c r="B14" s="58" t="s">
        <v>374</v>
      </c>
      <c r="C14" s="59"/>
      <c r="D14" s="104">
        <v>670</v>
      </c>
      <c r="E14" s="104">
        <v>200</v>
      </c>
      <c r="F14" s="104">
        <v>340</v>
      </c>
      <c r="G14" s="104">
        <v>100</v>
      </c>
      <c r="H14" s="104"/>
      <c r="I14" s="104">
        <v>390</v>
      </c>
      <c r="J14" s="104">
        <v>60</v>
      </c>
      <c r="K14" s="105">
        <v>1690</v>
      </c>
      <c r="L14" s="104"/>
      <c r="M14" s="108" t="s">
        <v>419</v>
      </c>
      <c r="N14" s="108">
        <v>0.1</v>
      </c>
      <c r="O14" s="108">
        <v>3.7</v>
      </c>
      <c r="P14" s="108">
        <v>13.7</v>
      </c>
      <c r="Q14" s="104"/>
      <c r="R14" s="108">
        <v>2.1</v>
      </c>
      <c r="S14" s="109">
        <v>19.600000000000001</v>
      </c>
      <c r="U14" s="104">
        <v>49</v>
      </c>
      <c r="V14" s="104">
        <v>39</v>
      </c>
      <c r="W14" s="104">
        <v>161</v>
      </c>
      <c r="X14" s="104">
        <v>411</v>
      </c>
      <c r="Y14" s="105">
        <v>660</v>
      </c>
      <c r="AA14" s="104">
        <v>319</v>
      </c>
    </row>
    <row r="15" spans="1:30" x14ac:dyDescent="0.25">
      <c r="A15" s="1"/>
      <c r="B15" s="58" t="s">
        <v>375</v>
      </c>
      <c r="C15" s="59"/>
      <c r="D15" s="104">
        <v>580</v>
      </c>
      <c r="E15" s="104">
        <v>180</v>
      </c>
      <c r="F15" s="104">
        <v>290</v>
      </c>
      <c r="G15" s="104">
        <v>110</v>
      </c>
      <c r="H15" s="104"/>
      <c r="I15" s="104">
        <v>400</v>
      </c>
      <c r="J15" s="104">
        <v>30</v>
      </c>
      <c r="K15" s="105">
        <v>1560</v>
      </c>
      <c r="L15" s="104"/>
      <c r="M15" s="108" t="s">
        <v>419</v>
      </c>
      <c r="N15" s="108">
        <v>0.1</v>
      </c>
      <c r="O15" s="108">
        <v>3</v>
      </c>
      <c r="P15" s="108">
        <v>14.4</v>
      </c>
      <c r="Q15" s="104"/>
      <c r="R15" s="108">
        <v>2.8</v>
      </c>
      <c r="S15" s="109">
        <v>20.3</v>
      </c>
      <c r="U15" s="104">
        <v>43</v>
      </c>
      <c r="V15" s="104">
        <v>35</v>
      </c>
      <c r="W15" s="104">
        <v>145</v>
      </c>
      <c r="X15" s="104">
        <v>538</v>
      </c>
      <c r="Y15" s="105">
        <v>761</v>
      </c>
      <c r="AA15" s="104">
        <v>328</v>
      </c>
    </row>
    <row r="16" spans="1:30" ht="26.5" customHeight="1" x14ac:dyDescent="0.25">
      <c r="A16" s="1"/>
      <c r="B16" s="58" t="s">
        <v>376</v>
      </c>
      <c r="C16" s="59"/>
      <c r="D16" s="104">
        <v>650</v>
      </c>
      <c r="E16" s="104">
        <v>200</v>
      </c>
      <c r="F16" s="104">
        <v>260</v>
      </c>
      <c r="G16" s="104">
        <v>60</v>
      </c>
      <c r="H16" s="104"/>
      <c r="I16" s="104">
        <v>350</v>
      </c>
      <c r="J16" s="104">
        <v>40</v>
      </c>
      <c r="K16" s="105">
        <v>1520</v>
      </c>
      <c r="L16" s="104"/>
      <c r="M16" s="108" t="s">
        <v>419</v>
      </c>
      <c r="N16" s="108">
        <v>0.1</v>
      </c>
      <c r="O16" s="108">
        <v>2.8</v>
      </c>
      <c r="P16" s="108">
        <v>6.7</v>
      </c>
      <c r="Q16" s="104"/>
      <c r="R16" s="108">
        <v>4.5999999999999996</v>
      </c>
      <c r="S16" s="109">
        <v>14.2</v>
      </c>
      <c r="U16" s="104">
        <v>46</v>
      </c>
      <c r="V16" s="104">
        <v>38</v>
      </c>
      <c r="W16" s="104">
        <v>121</v>
      </c>
      <c r="X16" s="104">
        <v>176</v>
      </c>
      <c r="Y16" s="105">
        <v>382</v>
      </c>
      <c r="AA16" s="104">
        <v>374</v>
      </c>
    </row>
    <row r="17" spans="1:30" x14ac:dyDescent="0.25">
      <c r="A17" s="1"/>
      <c r="B17" s="58" t="s">
        <v>377</v>
      </c>
      <c r="C17" s="59"/>
      <c r="D17" s="104">
        <v>550</v>
      </c>
      <c r="E17" s="104">
        <v>170</v>
      </c>
      <c r="F17" s="104">
        <v>300</v>
      </c>
      <c r="G17" s="104">
        <v>100</v>
      </c>
      <c r="H17" s="104"/>
      <c r="I17" s="104">
        <v>450</v>
      </c>
      <c r="J17" s="104">
        <v>30</v>
      </c>
      <c r="K17" s="105">
        <v>1560</v>
      </c>
      <c r="L17" s="104"/>
      <c r="M17" s="108" t="s">
        <v>419</v>
      </c>
      <c r="N17" s="108">
        <v>0.1</v>
      </c>
      <c r="O17" s="108">
        <v>3.3</v>
      </c>
      <c r="P17" s="108">
        <v>11.6</v>
      </c>
      <c r="Q17" s="104"/>
      <c r="R17" s="108">
        <v>2.1</v>
      </c>
      <c r="S17" s="109">
        <v>17.100000000000001</v>
      </c>
      <c r="U17" s="104">
        <v>41</v>
      </c>
      <c r="V17" s="104">
        <v>34</v>
      </c>
      <c r="W17" s="104">
        <v>144</v>
      </c>
      <c r="X17" s="104">
        <v>419</v>
      </c>
      <c r="Y17" s="105">
        <v>637</v>
      </c>
      <c r="AA17" s="104">
        <v>420</v>
      </c>
    </row>
    <row r="18" spans="1:30" x14ac:dyDescent="0.25">
      <c r="A18" s="1"/>
      <c r="B18" s="58" t="s">
        <v>378</v>
      </c>
      <c r="C18" s="59"/>
      <c r="D18" s="104">
        <v>630</v>
      </c>
      <c r="E18" s="104">
        <v>160</v>
      </c>
      <c r="F18" s="104">
        <v>290</v>
      </c>
      <c r="G18" s="104">
        <v>100</v>
      </c>
      <c r="H18" s="104"/>
      <c r="I18" s="104">
        <v>350</v>
      </c>
      <c r="J18" s="104">
        <v>30</v>
      </c>
      <c r="K18" s="105">
        <v>1520</v>
      </c>
      <c r="L18" s="104"/>
      <c r="M18" s="108" t="s">
        <v>419</v>
      </c>
      <c r="N18" s="108">
        <v>0.1</v>
      </c>
      <c r="O18" s="108">
        <v>3.5</v>
      </c>
      <c r="P18" s="108">
        <v>13.7</v>
      </c>
      <c r="Q18" s="104"/>
      <c r="R18" s="108">
        <v>2.9</v>
      </c>
      <c r="S18" s="109">
        <v>20.2</v>
      </c>
      <c r="U18" s="104">
        <v>47</v>
      </c>
      <c r="V18" s="104">
        <v>31</v>
      </c>
      <c r="W18" s="104">
        <v>145</v>
      </c>
      <c r="X18" s="104">
        <v>406</v>
      </c>
      <c r="Y18" s="105">
        <v>629</v>
      </c>
      <c r="AA18" s="104">
        <v>345</v>
      </c>
    </row>
    <row r="19" spans="1:30" x14ac:dyDescent="0.25">
      <c r="A19" s="1"/>
      <c r="B19" s="58" t="s">
        <v>379</v>
      </c>
      <c r="C19" s="59"/>
      <c r="D19" s="104">
        <v>590</v>
      </c>
      <c r="E19" s="104">
        <v>180</v>
      </c>
      <c r="F19" s="104">
        <v>280</v>
      </c>
      <c r="G19" s="104">
        <v>60</v>
      </c>
      <c r="H19" s="104"/>
      <c r="I19" s="104">
        <v>390</v>
      </c>
      <c r="J19" s="104">
        <v>70</v>
      </c>
      <c r="K19" s="105">
        <v>1500</v>
      </c>
      <c r="L19" s="104"/>
      <c r="M19" s="108" t="s">
        <v>408</v>
      </c>
      <c r="N19" s="108">
        <v>0.1</v>
      </c>
      <c r="O19" s="108">
        <v>2.9</v>
      </c>
      <c r="P19" s="108">
        <v>11.1</v>
      </c>
      <c r="Q19" s="104"/>
      <c r="R19" s="108">
        <v>2.8</v>
      </c>
      <c r="S19" s="109">
        <v>16.899999999999999</v>
      </c>
      <c r="U19" s="104">
        <v>44</v>
      </c>
      <c r="V19" s="104">
        <v>36</v>
      </c>
      <c r="W19" s="104">
        <v>134</v>
      </c>
      <c r="X19" s="104">
        <v>244</v>
      </c>
      <c r="Y19" s="105">
        <v>458</v>
      </c>
      <c r="AA19" s="104">
        <v>291</v>
      </c>
    </row>
    <row r="20" spans="1:30" ht="26.5" customHeight="1" x14ac:dyDescent="0.3">
      <c r="A20" s="10" t="s">
        <v>380</v>
      </c>
      <c r="B20" s="10"/>
      <c r="C20" s="59"/>
      <c r="D20" s="104"/>
      <c r="E20" s="104"/>
      <c r="F20" s="104"/>
      <c r="G20" s="104"/>
      <c r="H20" s="104"/>
      <c r="I20" s="104"/>
      <c r="J20" s="104"/>
      <c r="K20" s="105"/>
      <c r="L20" s="104"/>
      <c r="M20" s="79"/>
      <c r="N20" s="79"/>
      <c r="O20" s="79"/>
      <c r="P20" s="79"/>
      <c r="Q20" s="104"/>
      <c r="R20" s="79"/>
      <c r="S20" s="110"/>
      <c r="Y20" s="105"/>
    </row>
    <row r="21" spans="1:30" ht="13" x14ac:dyDescent="0.3">
      <c r="A21" s="1"/>
      <c r="B21" s="65" t="s">
        <v>381</v>
      </c>
      <c r="C21" s="10"/>
      <c r="D21" s="104">
        <v>200</v>
      </c>
      <c r="E21" s="104">
        <v>60</v>
      </c>
      <c r="F21" s="104">
        <v>80</v>
      </c>
      <c r="G21" s="104">
        <v>30</v>
      </c>
      <c r="H21" s="104"/>
      <c r="I21" s="104">
        <v>120</v>
      </c>
      <c r="J21" s="104">
        <v>10</v>
      </c>
      <c r="K21" s="105">
        <v>490</v>
      </c>
      <c r="L21" s="104"/>
      <c r="M21" s="108" t="s">
        <v>419</v>
      </c>
      <c r="N21" s="108" t="s">
        <v>419</v>
      </c>
      <c r="O21" s="108">
        <v>1</v>
      </c>
      <c r="P21" s="108">
        <v>3.6</v>
      </c>
      <c r="Q21" s="104"/>
      <c r="R21" s="108" t="s">
        <v>408</v>
      </c>
      <c r="S21" s="109">
        <v>6</v>
      </c>
      <c r="U21" s="104">
        <v>15</v>
      </c>
      <c r="V21" s="104">
        <v>12</v>
      </c>
      <c r="W21" s="104">
        <v>42</v>
      </c>
      <c r="X21" s="104">
        <v>148</v>
      </c>
      <c r="Y21" s="105">
        <v>217</v>
      </c>
      <c r="AA21" s="104">
        <v>123</v>
      </c>
    </row>
    <row r="22" spans="1:30" x14ac:dyDescent="0.25">
      <c r="A22" s="1"/>
      <c r="B22" s="65" t="s">
        <v>187</v>
      </c>
      <c r="C22" s="59"/>
      <c r="D22" s="104">
        <v>200</v>
      </c>
      <c r="E22" s="104">
        <v>50</v>
      </c>
      <c r="F22" s="104">
        <v>80</v>
      </c>
      <c r="G22" s="104">
        <v>20</v>
      </c>
      <c r="H22" s="104"/>
      <c r="I22" s="104">
        <v>110</v>
      </c>
      <c r="J22" s="104">
        <v>20</v>
      </c>
      <c r="K22" s="105">
        <v>460</v>
      </c>
      <c r="L22" s="104"/>
      <c r="M22" s="108" t="s">
        <v>419</v>
      </c>
      <c r="N22" s="108" t="s">
        <v>419</v>
      </c>
      <c r="O22" s="108">
        <v>0.8</v>
      </c>
      <c r="P22" s="108">
        <v>2.1</v>
      </c>
      <c r="Q22" s="104"/>
      <c r="R22" s="108">
        <v>0.6</v>
      </c>
      <c r="S22" s="109">
        <v>3.6</v>
      </c>
      <c r="U22" s="104">
        <v>14</v>
      </c>
      <c r="V22" s="104">
        <v>10</v>
      </c>
      <c r="W22" s="104">
        <v>36</v>
      </c>
      <c r="X22" s="104">
        <v>64</v>
      </c>
      <c r="Y22" s="105">
        <v>124</v>
      </c>
      <c r="AA22" s="104">
        <v>66</v>
      </c>
    </row>
    <row r="23" spans="1:30" x14ac:dyDescent="0.25">
      <c r="A23" s="1"/>
      <c r="B23" s="65" t="s">
        <v>382</v>
      </c>
      <c r="C23" s="59"/>
      <c r="D23" s="104">
        <v>180</v>
      </c>
      <c r="E23" s="104">
        <v>60</v>
      </c>
      <c r="F23" s="104">
        <v>80</v>
      </c>
      <c r="G23" s="104">
        <v>40</v>
      </c>
      <c r="H23" s="104"/>
      <c r="I23" s="104">
        <v>120</v>
      </c>
      <c r="J23" s="104">
        <v>10</v>
      </c>
      <c r="K23" s="105">
        <v>480</v>
      </c>
      <c r="L23" s="104"/>
      <c r="M23" s="108" t="s">
        <v>419</v>
      </c>
      <c r="N23" s="108" t="s">
        <v>419</v>
      </c>
      <c r="O23" s="108">
        <v>0.9</v>
      </c>
      <c r="P23" s="108">
        <v>4.2</v>
      </c>
      <c r="Q23" s="104"/>
      <c r="R23" s="108">
        <v>0.7</v>
      </c>
      <c r="S23" s="109">
        <v>5.8</v>
      </c>
      <c r="U23" s="104">
        <v>13</v>
      </c>
      <c r="V23" s="104">
        <v>12</v>
      </c>
      <c r="W23" s="104">
        <v>40</v>
      </c>
      <c r="X23" s="104">
        <v>115</v>
      </c>
      <c r="Y23" s="105">
        <v>180</v>
      </c>
      <c r="AA23" s="104">
        <v>66</v>
      </c>
    </row>
    <row r="24" spans="1:30" x14ac:dyDescent="0.25">
      <c r="A24" s="1"/>
      <c r="B24" s="65" t="s">
        <v>383</v>
      </c>
      <c r="C24" s="59"/>
      <c r="D24" s="104">
        <v>210</v>
      </c>
      <c r="E24" s="104">
        <v>60</v>
      </c>
      <c r="F24" s="104">
        <v>80</v>
      </c>
      <c r="G24" s="104">
        <v>30</v>
      </c>
      <c r="H24" s="104"/>
      <c r="I24" s="104">
        <v>110</v>
      </c>
      <c r="J24" s="104">
        <v>20</v>
      </c>
      <c r="K24" s="105">
        <v>490</v>
      </c>
      <c r="L24" s="104"/>
      <c r="M24" s="108" t="s">
        <v>419</v>
      </c>
      <c r="N24" s="108" t="s">
        <v>419</v>
      </c>
      <c r="O24" s="108">
        <v>1</v>
      </c>
      <c r="P24" s="108">
        <v>5.7</v>
      </c>
      <c r="Q24" s="104"/>
      <c r="R24" s="108">
        <v>1.3</v>
      </c>
      <c r="S24" s="109">
        <v>8</v>
      </c>
      <c r="U24" s="104">
        <v>15</v>
      </c>
      <c r="V24" s="104">
        <v>12</v>
      </c>
      <c r="W24" s="104">
        <v>39</v>
      </c>
      <c r="X24" s="104">
        <v>265</v>
      </c>
      <c r="Y24" s="105">
        <v>332</v>
      </c>
      <c r="AA24" s="104">
        <v>98</v>
      </c>
    </row>
    <row r="25" spans="1:30" x14ac:dyDescent="0.25">
      <c r="A25" s="1"/>
      <c r="B25" s="65" t="s">
        <v>384</v>
      </c>
      <c r="C25" s="59"/>
      <c r="D25" s="104">
        <v>230</v>
      </c>
      <c r="E25" s="104">
        <v>50</v>
      </c>
      <c r="F25" s="104">
        <v>110</v>
      </c>
      <c r="G25" s="104">
        <v>30</v>
      </c>
      <c r="H25" s="104"/>
      <c r="I25" s="104">
        <v>110</v>
      </c>
      <c r="J25" s="104">
        <v>10</v>
      </c>
      <c r="K25" s="105">
        <v>530</v>
      </c>
      <c r="L25" s="104"/>
      <c r="M25" s="108" t="s">
        <v>419</v>
      </c>
      <c r="N25" s="108" t="s">
        <v>419</v>
      </c>
      <c r="O25" s="108">
        <v>1.3</v>
      </c>
      <c r="P25" s="108">
        <v>2.2000000000000002</v>
      </c>
      <c r="Q25" s="104"/>
      <c r="R25" s="108">
        <v>0.2</v>
      </c>
      <c r="S25" s="109">
        <v>3.8</v>
      </c>
      <c r="U25" s="104">
        <v>16</v>
      </c>
      <c r="V25" s="104">
        <v>10</v>
      </c>
      <c r="W25" s="104">
        <v>53</v>
      </c>
      <c r="X25" s="104">
        <v>112</v>
      </c>
      <c r="Y25" s="105">
        <v>191</v>
      </c>
      <c r="AA25" s="104">
        <v>59</v>
      </c>
    </row>
    <row r="26" spans="1:30" s="10" customFormat="1" ht="13" x14ac:dyDescent="0.3">
      <c r="A26" s="1"/>
      <c r="B26" s="65" t="s">
        <v>385</v>
      </c>
      <c r="C26" s="59"/>
      <c r="D26" s="104">
        <v>170</v>
      </c>
      <c r="E26" s="104">
        <v>50</v>
      </c>
      <c r="F26" s="104">
        <v>80</v>
      </c>
      <c r="G26" s="104">
        <v>20</v>
      </c>
      <c r="H26" s="104"/>
      <c r="I26" s="104">
        <v>150</v>
      </c>
      <c r="J26" s="104">
        <v>10</v>
      </c>
      <c r="K26" s="105">
        <v>470</v>
      </c>
      <c r="L26" s="104"/>
      <c r="M26" s="108" t="s">
        <v>419</v>
      </c>
      <c r="N26" s="108" t="s">
        <v>419</v>
      </c>
      <c r="O26" s="108">
        <v>0.8</v>
      </c>
      <c r="P26" s="108">
        <v>3.5</v>
      </c>
      <c r="Q26" s="104"/>
      <c r="R26" s="108">
        <v>1.5</v>
      </c>
      <c r="S26" s="109">
        <v>5.9</v>
      </c>
      <c r="T26" s="88"/>
      <c r="U26" s="104">
        <v>13</v>
      </c>
      <c r="V26" s="104">
        <v>11</v>
      </c>
      <c r="W26" s="104">
        <v>37</v>
      </c>
      <c r="X26" s="104">
        <v>109</v>
      </c>
      <c r="Y26" s="105">
        <v>170</v>
      </c>
      <c r="Z26" s="88"/>
      <c r="AA26" s="104">
        <v>231</v>
      </c>
      <c r="AB26" s="40"/>
      <c r="AC26" s="88"/>
      <c r="AD26" s="88"/>
    </row>
    <row r="27" spans="1:30" x14ac:dyDescent="0.25">
      <c r="A27" s="1"/>
      <c r="B27" s="65" t="s">
        <v>386</v>
      </c>
      <c r="C27" s="59"/>
      <c r="D27" s="104">
        <v>250</v>
      </c>
      <c r="E27" s="104">
        <v>70</v>
      </c>
      <c r="F27" s="104">
        <v>120</v>
      </c>
      <c r="G27" s="104">
        <v>30</v>
      </c>
      <c r="H27" s="104"/>
      <c r="I27" s="104">
        <v>140</v>
      </c>
      <c r="J27" s="104">
        <v>40</v>
      </c>
      <c r="K27" s="105">
        <v>600</v>
      </c>
      <c r="L27" s="104"/>
      <c r="M27" s="108" t="s">
        <v>419</v>
      </c>
      <c r="N27" s="108" t="s">
        <v>419</v>
      </c>
      <c r="O27" s="108">
        <v>1.3</v>
      </c>
      <c r="P27" s="108">
        <v>4</v>
      </c>
      <c r="Q27" s="104"/>
      <c r="R27" s="108">
        <v>1.2</v>
      </c>
      <c r="S27" s="109">
        <v>6.6</v>
      </c>
      <c r="U27" s="104">
        <v>18</v>
      </c>
      <c r="V27" s="104">
        <v>14</v>
      </c>
      <c r="W27" s="104">
        <v>58</v>
      </c>
      <c r="X27" s="104">
        <v>131</v>
      </c>
      <c r="Y27" s="105">
        <v>221</v>
      </c>
      <c r="AA27" s="104">
        <v>112</v>
      </c>
    </row>
    <row r="28" spans="1:30" x14ac:dyDescent="0.25">
      <c r="A28" s="1"/>
      <c r="B28" s="65" t="s">
        <v>387</v>
      </c>
      <c r="C28" s="59"/>
      <c r="D28" s="104">
        <v>200</v>
      </c>
      <c r="E28" s="104">
        <v>70</v>
      </c>
      <c r="F28" s="104">
        <v>110</v>
      </c>
      <c r="G28" s="104">
        <v>30</v>
      </c>
      <c r="H28" s="104"/>
      <c r="I28" s="104">
        <v>150</v>
      </c>
      <c r="J28" s="104">
        <v>10</v>
      </c>
      <c r="K28" s="105">
        <v>550</v>
      </c>
      <c r="L28" s="104"/>
      <c r="M28" s="108" t="s">
        <v>419</v>
      </c>
      <c r="N28" s="108" t="s">
        <v>419</v>
      </c>
      <c r="O28" s="108">
        <v>1.2</v>
      </c>
      <c r="P28" s="108">
        <v>4.0999999999999996</v>
      </c>
      <c r="Q28" s="104"/>
      <c r="R28" s="108">
        <v>0.2</v>
      </c>
      <c r="S28" s="109">
        <v>5.6</v>
      </c>
      <c r="T28" s="1"/>
      <c r="U28" s="104">
        <v>16</v>
      </c>
      <c r="V28" s="104">
        <v>13</v>
      </c>
      <c r="W28" s="104">
        <v>52</v>
      </c>
      <c r="X28" s="104">
        <v>96</v>
      </c>
      <c r="Y28" s="105">
        <v>177</v>
      </c>
      <c r="Z28" s="1"/>
      <c r="AA28" s="104">
        <v>113</v>
      </c>
      <c r="AC28" s="1"/>
      <c r="AD28" s="1"/>
    </row>
    <row r="29" spans="1:30" x14ac:dyDescent="0.25">
      <c r="A29" s="1"/>
      <c r="B29" s="65" t="s">
        <v>388</v>
      </c>
      <c r="C29" s="59"/>
      <c r="D29" s="104">
        <v>220</v>
      </c>
      <c r="E29" s="104">
        <v>60</v>
      </c>
      <c r="F29" s="104">
        <v>110</v>
      </c>
      <c r="G29" s="104">
        <v>40</v>
      </c>
      <c r="H29" s="104"/>
      <c r="I29" s="104">
        <v>110</v>
      </c>
      <c r="J29" s="104">
        <v>20</v>
      </c>
      <c r="K29" s="105">
        <v>530</v>
      </c>
      <c r="L29" s="104"/>
      <c r="M29" s="108" t="s">
        <v>408</v>
      </c>
      <c r="N29" s="108" t="s">
        <v>419</v>
      </c>
      <c r="O29" s="108">
        <v>1.1000000000000001</v>
      </c>
      <c r="P29" s="108">
        <v>5.6</v>
      </c>
      <c r="Q29" s="104"/>
      <c r="R29" s="108">
        <v>0.6</v>
      </c>
      <c r="S29" s="109">
        <v>7.5</v>
      </c>
      <c r="T29" s="1"/>
      <c r="U29" s="104">
        <v>14</v>
      </c>
      <c r="V29" s="104">
        <v>12</v>
      </c>
      <c r="W29" s="104">
        <v>51</v>
      </c>
      <c r="X29" s="104">
        <v>184</v>
      </c>
      <c r="Y29" s="105">
        <v>261</v>
      </c>
      <c r="Z29" s="1"/>
      <c r="AA29" s="104">
        <v>94</v>
      </c>
      <c r="AC29" s="1"/>
      <c r="AD29" s="1"/>
    </row>
    <row r="30" spans="1:30" x14ac:dyDescent="0.25">
      <c r="A30" s="1"/>
      <c r="B30" s="65" t="s">
        <v>389</v>
      </c>
      <c r="C30" s="59"/>
      <c r="D30" s="104">
        <v>170</v>
      </c>
      <c r="E30" s="104">
        <v>50</v>
      </c>
      <c r="F30" s="104">
        <v>80</v>
      </c>
      <c r="G30" s="104">
        <v>30</v>
      </c>
      <c r="H30" s="104"/>
      <c r="I30" s="104">
        <v>110</v>
      </c>
      <c r="J30" s="104">
        <v>10</v>
      </c>
      <c r="K30" s="105">
        <v>440</v>
      </c>
      <c r="L30" s="104"/>
      <c r="M30" s="108" t="s">
        <v>408</v>
      </c>
      <c r="N30" s="108" t="s">
        <v>419</v>
      </c>
      <c r="O30" s="108">
        <v>0.9</v>
      </c>
      <c r="P30" s="108">
        <v>5.5</v>
      </c>
      <c r="Q30" s="104"/>
      <c r="R30" s="108">
        <v>0.4</v>
      </c>
      <c r="S30" s="109">
        <v>6.9</v>
      </c>
      <c r="T30" s="1"/>
      <c r="U30" s="104">
        <v>13</v>
      </c>
      <c r="V30" s="104">
        <v>11</v>
      </c>
      <c r="W30" s="104">
        <v>39</v>
      </c>
      <c r="X30" s="104">
        <v>147</v>
      </c>
      <c r="Y30" s="105">
        <v>209</v>
      </c>
      <c r="Z30" s="1"/>
      <c r="AA30" s="104">
        <v>50</v>
      </c>
      <c r="AC30" s="1"/>
      <c r="AD30" s="1"/>
    </row>
    <row r="31" spans="1:30" x14ac:dyDescent="0.25">
      <c r="A31" s="1"/>
      <c r="B31" s="65" t="s">
        <v>390</v>
      </c>
      <c r="C31" s="59"/>
      <c r="D31" s="104">
        <v>160</v>
      </c>
      <c r="E31" s="104">
        <v>60</v>
      </c>
      <c r="F31" s="104">
        <v>80</v>
      </c>
      <c r="G31" s="104">
        <v>30</v>
      </c>
      <c r="H31" s="104"/>
      <c r="I31" s="104">
        <v>130</v>
      </c>
      <c r="J31" s="104">
        <v>10</v>
      </c>
      <c r="K31" s="105">
        <v>460</v>
      </c>
      <c r="L31" s="104"/>
      <c r="M31" s="108" t="s">
        <v>419</v>
      </c>
      <c r="N31" s="108" t="s">
        <v>419</v>
      </c>
      <c r="O31" s="108">
        <v>0.8</v>
      </c>
      <c r="P31" s="108">
        <v>3.2</v>
      </c>
      <c r="Q31" s="104"/>
      <c r="R31" s="108">
        <v>1.4</v>
      </c>
      <c r="S31" s="109">
        <v>5.4</v>
      </c>
      <c r="T31" s="1"/>
      <c r="U31" s="104">
        <v>12</v>
      </c>
      <c r="V31" s="104">
        <v>11</v>
      </c>
      <c r="W31" s="104">
        <v>39</v>
      </c>
      <c r="X31" s="104">
        <v>99</v>
      </c>
      <c r="Y31" s="105">
        <v>161</v>
      </c>
      <c r="Z31" s="1"/>
      <c r="AA31" s="104">
        <v>127</v>
      </c>
      <c r="AC31" s="1"/>
      <c r="AD31" s="1"/>
    </row>
    <row r="32" spans="1:30" x14ac:dyDescent="0.25">
      <c r="A32" s="1"/>
      <c r="B32" s="65" t="s">
        <v>391</v>
      </c>
      <c r="C32" s="59"/>
      <c r="D32" s="104">
        <v>250</v>
      </c>
      <c r="E32" s="104">
        <v>70</v>
      </c>
      <c r="F32" s="104">
        <v>140</v>
      </c>
      <c r="G32" s="104">
        <v>50</v>
      </c>
      <c r="H32" s="104"/>
      <c r="I32" s="104">
        <v>160</v>
      </c>
      <c r="J32" s="104">
        <v>10</v>
      </c>
      <c r="K32" s="105">
        <v>660</v>
      </c>
      <c r="L32" s="104"/>
      <c r="M32" s="108" t="s">
        <v>419</v>
      </c>
      <c r="N32" s="108" t="s">
        <v>419</v>
      </c>
      <c r="O32" s="108">
        <v>1.3</v>
      </c>
      <c r="P32" s="108">
        <v>5.7</v>
      </c>
      <c r="Q32" s="104"/>
      <c r="R32" s="108">
        <v>1</v>
      </c>
      <c r="S32" s="109">
        <v>8.1</v>
      </c>
      <c r="T32" s="1"/>
      <c r="U32" s="104">
        <v>18</v>
      </c>
      <c r="V32" s="104">
        <v>14</v>
      </c>
      <c r="W32" s="104">
        <v>67</v>
      </c>
      <c r="X32" s="104">
        <v>293</v>
      </c>
      <c r="Y32" s="105">
        <v>391</v>
      </c>
      <c r="Z32" s="1"/>
      <c r="AA32" s="104">
        <v>151</v>
      </c>
      <c r="AC32" s="1"/>
      <c r="AD32" s="1"/>
    </row>
    <row r="33" spans="1:30" ht="26.5" customHeight="1" x14ac:dyDescent="0.25">
      <c r="A33" s="1"/>
      <c r="B33" s="65" t="s">
        <v>392</v>
      </c>
      <c r="C33" s="59"/>
      <c r="D33" s="104">
        <v>230</v>
      </c>
      <c r="E33" s="104">
        <v>70</v>
      </c>
      <c r="F33" s="104">
        <v>100</v>
      </c>
      <c r="G33" s="104">
        <v>20</v>
      </c>
      <c r="H33" s="104"/>
      <c r="I33" s="104">
        <v>110</v>
      </c>
      <c r="J33" s="104">
        <v>10</v>
      </c>
      <c r="K33" s="105">
        <v>530</v>
      </c>
      <c r="L33" s="104"/>
      <c r="M33" s="108" t="s">
        <v>419</v>
      </c>
      <c r="N33" s="108" t="s">
        <v>419</v>
      </c>
      <c r="O33" s="108">
        <v>1.1000000000000001</v>
      </c>
      <c r="P33" s="108">
        <v>1.2</v>
      </c>
      <c r="Q33" s="104"/>
      <c r="R33" s="108">
        <v>0.6</v>
      </c>
      <c r="S33" s="109">
        <v>2.9</v>
      </c>
      <c r="T33" s="1"/>
      <c r="U33" s="104">
        <v>17</v>
      </c>
      <c r="V33" s="104">
        <v>14</v>
      </c>
      <c r="W33" s="104">
        <v>48</v>
      </c>
      <c r="X33" s="104">
        <v>55</v>
      </c>
      <c r="Y33" s="105">
        <v>133</v>
      </c>
      <c r="Z33" s="1"/>
      <c r="AA33" s="104">
        <v>63</v>
      </c>
      <c r="AC33" s="1"/>
      <c r="AD33" s="1"/>
    </row>
    <row r="34" spans="1:30" x14ac:dyDescent="0.25">
      <c r="A34" s="1"/>
      <c r="B34" s="65" t="s">
        <v>199</v>
      </c>
      <c r="C34" s="59"/>
      <c r="D34" s="104">
        <v>220</v>
      </c>
      <c r="E34" s="104">
        <v>60</v>
      </c>
      <c r="F34" s="104">
        <v>80</v>
      </c>
      <c r="G34" s="104">
        <v>20</v>
      </c>
      <c r="H34" s="104"/>
      <c r="I34" s="104">
        <v>150</v>
      </c>
      <c r="J34" s="104">
        <v>10</v>
      </c>
      <c r="K34" s="105">
        <v>530</v>
      </c>
      <c r="L34" s="104"/>
      <c r="M34" s="108" t="s">
        <v>419</v>
      </c>
      <c r="N34" s="108" t="s">
        <v>419</v>
      </c>
      <c r="O34" s="108">
        <v>0.9</v>
      </c>
      <c r="P34" s="108">
        <v>3.1</v>
      </c>
      <c r="Q34" s="104"/>
      <c r="R34" s="108">
        <v>3.7</v>
      </c>
      <c r="S34" s="109">
        <v>7.8</v>
      </c>
      <c r="U34" s="104">
        <v>16</v>
      </c>
      <c r="V34" s="104">
        <v>11</v>
      </c>
      <c r="W34" s="104">
        <v>39</v>
      </c>
      <c r="X34" s="104">
        <v>62</v>
      </c>
      <c r="Y34" s="105">
        <v>128</v>
      </c>
      <c r="AA34" s="104">
        <v>269</v>
      </c>
      <c r="AC34" s="1"/>
      <c r="AD34" s="1"/>
    </row>
    <row r="35" spans="1:30" x14ac:dyDescent="0.25">
      <c r="A35" s="1"/>
      <c r="B35" s="65" t="s">
        <v>393</v>
      </c>
      <c r="C35" s="59"/>
      <c r="D35" s="104">
        <v>210</v>
      </c>
      <c r="E35" s="104">
        <v>70</v>
      </c>
      <c r="F35" s="104">
        <v>70</v>
      </c>
      <c r="G35" s="104">
        <v>20</v>
      </c>
      <c r="H35" s="104"/>
      <c r="I35" s="104">
        <v>90</v>
      </c>
      <c r="J35" s="104">
        <v>10</v>
      </c>
      <c r="K35" s="105">
        <v>460</v>
      </c>
      <c r="L35" s="104"/>
      <c r="M35" s="108" t="s">
        <v>419</v>
      </c>
      <c r="N35" s="108" t="s">
        <v>419</v>
      </c>
      <c r="O35" s="108">
        <v>0.8</v>
      </c>
      <c r="P35" s="108">
        <v>2.4</v>
      </c>
      <c r="Q35" s="104"/>
      <c r="R35" s="108">
        <v>0.3</v>
      </c>
      <c r="S35" s="109">
        <v>3.5</v>
      </c>
      <c r="T35" s="1"/>
      <c r="U35" s="104">
        <v>13</v>
      </c>
      <c r="V35" s="104">
        <v>13</v>
      </c>
      <c r="W35" s="104">
        <v>35</v>
      </c>
      <c r="X35" s="104">
        <v>60</v>
      </c>
      <c r="Y35" s="105">
        <v>121</v>
      </c>
      <c r="Z35" s="1"/>
      <c r="AA35" s="104">
        <v>42</v>
      </c>
      <c r="AC35" s="1"/>
      <c r="AD35" s="1"/>
    </row>
    <row r="36" spans="1:30" x14ac:dyDescent="0.25">
      <c r="A36" s="1"/>
      <c r="B36" s="65" t="s">
        <v>394</v>
      </c>
      <c r="C36" s="59"/>
      <c r="D36" s="104">
        <v>220</v>
      </c>
      <c r="E36" s="104">
        <v>60</v>
      </c>
      <c r="F36" s="104">
        <v>130</v>
      </c>
      <c r="G36" s="104">
        <v>30</v>
      </c>
      <c r="H36" s="104"/>
      <c r="I36" s="104">
        <v>160</v>
      </c>
      <c r="J36" s="104">
        <v>10</v>
      </c>
      <c r="K36" s="105">
        <v>590</v>
      </c>
      <c r="L36" s="104"/>
      <c r="M36" s="108" t="s">
        <v>419</v>
      </c>
      <c r="N36" s="108" t="s">
        <v>419</v>
      </c>
      <c r="O36" s="108">
        <v>1.4</v>
      </c>
      <c r="P36" s="108">
        <v>2.8</v>
      </c>
      <c r="Q36" s="104"/>
      <c r="R36" s="108">
        <v>0.8</v>
      </c>
      <c r="S36" s="109">
        <v>5</v>
      </c>
      <c r="T36" s="1"/>
      <c r="U36" s="104">
        <v>17</v>
      </c>
      <c r="V36" s="104">
        <v>12</v>
      </c>
      <c r="W36" s="104">
        <v>62</v>
      </c>
      <c r="X36" s="104">
        <v>103</v>
      </c>
      <c r="Y36" s="105">
        <v>194</v>
      </c>
      <c r="Z36" s="1"/>
      <c r="AA36" s="104">
        <v>139</v>
      </c>
      <c r="AC36" s="1"/>
      <c r="AD36" s="1"/>
    </row>
    <row r="37" spans="1:30" x14ac:dyDescent="0.25">
      <c r="A37" s="1"/>
      <c r="B37" s="65" t="s">
        <v>395</v>
      </c>
      <c r="C37" s="59"/>
      <c r="D37" s="104">
        <v>170</v>
      </c>
      <c r="E37" s="104">
        <v>50</v>
      </c>
      <c r="F37" s="104">
        <v>90</v>
      </c>
      <c r="G37" s="104">
        <v>30</v>
      </c>
      <c r="H37" s="104"/>
      <c r="I37" s="104">
        <v>140</v>
      </c>
      <c r="J37" s="104">
        <v>10</v>
      </c>
      <c r="K37" s="105">
        <v>480</v>
      </c>
      <c r="L37" s="104"/>
      <c r="M37" s="108" t="s">
        <v>419</v>
      </c>
      <c r="N37" s="108" t="s">
        <v>419</v>
      </c>
      <c r="O37" s="108">
        <v>1</v>
      </c>
      <c r="P37" s="108">
        <v>2.4</v>
      </c>
      <c r="Q37" s="104"/>
      <c r="R37" s="108">
        <v>0.4</v>
      </c>
      <c r="S37" s="109">
        <v>3.8</v>
      </c>
      <c r="T37" s="1"/>
      <c r="U37" s="104">
        <v>12</v>
      </c>
      <c r="V37" s="104">
        <v>10</v>
      </c>
      <c r="W37" s="104">
        <v>43</v>
      </c>
      <c r="X37" s="104">
        <v>115</v>
      </c>
      <c r="Y37" s="105">
        <v>180</v>
      </c>
      <c r="Z37" s="1"/>
      <c r="AA37" s="104">
        <v>77</v>
      </c>
      <c r="AC37" s="1"/>
      <c r="AD37" s="1"/>
    </row>
    <row r="38" spans="1:30" x14ac:dyDescent="0.25">
      <c r="A38" s="1"/>
      <c r="B38" s="65" t="s">
        <v>396</v>
      </c>
      <c r="C38" s="59"/>
      <c r="D38" s="104">
        <v>170</v>
      </c>
      <c r="E38" s="104">
        <v>60</v>
      </c>
      <c r="F38" s="104">
        <v>80</v>
      </c>
      <c r="G38" s="104">
        <v>40</v>
      </c>
      <c r="H38" s="104"/>
      <c r="I38" s="104">
        <v>150</v>
      </c>
      <c r="J38" s="104">
        <v>10</v>
      </c>
      <c r="K38" s="105">
        <v>500</v>
      </c>
      <c r="L38" s="104"/>
      <c r="M38" s="108" t="s">
        <v>419</v>
      </c>
      <c r="N38" s="108" t="s">
        <v>419</v>
      </c>
      <c r="O38" s="108">
        <v>0.9</v>
      </c>
      <c r="P38" s="108">
        <v>6.4</v>
      </c>
      <c r="Q38" s="104"/>
      <c r="R38" s="108">
        <v>0.9</v>
      </c>
      <c r="S38" s="109">
        <v>8.3000000000000007</v>
      </c>
      <c r="T38" s="1"/>
      <c r="U38" s="104">
        <v>12</v>
      </c>
      <c r="V38" s="104">
        <v>13</v>
      </c>
      <c r="W38" s="104">
        <v>39</v>
      </c>
      <c r="X38" s="104">
        <v>200</v>
      </c>
      <c r="Y38" s="105">
        <v>263</v>
      </c>
      <c r="Z38" s="1"/>
      <c r="AA38" s="104">
        <v>203</v>
      </c>
      <c r="AC38" s="1"/>
      <c r="AD38" s="1"/>
    </row>
    <row r="39" spans="1:30" x14ac:dyDescent="0.25">
      <c r="A39" s="1"/>
      <c r="B39" s="65" t="s">
        <v>397</v>
      </c>
      <c r="C39" s="59"/>
      <c r="D39" s="104">
        <v>220</v>
      </c>
      <c r="E39" s="104">
        <v>60</v>
      </c>
      <c r="F39" s="104">
        <v>120</v>
      </c>
      <c r="G39" s="104">
        <v>30</v>
      </c>
      <c r="H39" s="104"/>
      <c r="I39" s="104">
        <v>110</v>
      </c>
      <c r="J39" s="104">
        <v>10</v>
      </c>
      <c r="K39" s="105">
        <v>530</v>
      </c>
      <c r="L39" s="104"/>
      <c r="M39" s="108" t="s">
        <v>419</v>
      </c>
      <c r="N39" s="108" t="s">
        <v>419</v>
      </c>
      <c r="O39" s="108">
        <v>1.4</v>
      </c>
      <c r="P39" s="108">
        <v>2.6</v>
      </c>
      <c r="Q39" s="104"/>
      <c r="R39" s="108">
        <v>0.4</v>
      </c>
      <c r="S39" s="109">
        <v>4.4000000000000004</v>
      </c>
      <c r="T39" s="1"/>
      <c r="U39" s="104">
        <v>15</v>
      </c>
      <c r="V39" s="104">
        <v>11</v>
      </c>
      <c r="W39" s="104">
        <v>55</v>
      </c>
      <c r="X39" s="104">
        <v>77</v>
      </c>
      <c r="Y39" s="105">
        <v>158</v>
      </c>
      <c r="Z39" s="1"/>
      <c r="AA39" s="104">
        <v>126</v>
      </c>
      <c r="AC39" s="1"/>
      <c r="AD39" s="1"/>
    </row>
    <row r="40" spans="1:30" x14ac:dyDescent="0.25">
      <c r="A40" s="1"/>
      <c r="B40" s="65" t="s">
        <v>398</v>
      </c>
      <c r="C40" s="59"/>
      <c r="D40" s="104">
        <v>210</v>
      </c>
      <c r="E40" s="104">
        <v>50</v>
      </c>
      <c r="F40" s="104">
        <v>80</v>
      </c>
      <c r="G40" s="104">
        <v>30</v>
      </c>
      <c r="H40" s="104"/>
      <c r="I40" s="104">
        <v>100</v>
      </c>
      <c r="J40" s="104">
        <v>10</v>
      </c>
      <c r="K40" s="105">
        <v>470</v>
      </c>
      <c r="L40" s="104"/>
      <c r="M40" s="108" t="s">
        <v>419</v>
      </c>
      <c r="N40" s="108" t="s">
        <v>419</v>
      </c>
      <c r="O40" s="108">
        <v>1.1000000000000001</v>
      </c>
      <c r="P40" s="108">
        <v>4.5999999999999996</v>
      </c>
      <c r="Q40" s="104"/>
      <c r="R40" s="108">
        <v>0.7</v>
      </c>
      <c r="S40" s="109">
        <v>6.4</v>
      </c>
      <c r="T40" s="1"/>
      <c r="U40" s="104">
        <v>17</v>
      </c>
      <c r="V40" s="104">
        <v>9</v>
      </c>
      <c r="W40" s="104">
        <v>42</v>
      </c>
      <c r="X40" s="104">
        <v>166</v>
      </c>
      <c r="Y40" s="105">
        <v>234</v>
      </c>
      <c r="Z40" s="1"/>
      <c r="AA40" s="104">
        <v>66</v>
      </c>
      <c r="AC40" s="1"/>
      <c r="AD40" s="1"/>
    </row>
    <row r="41" spans="1:30" x14ac:dyDescent="0.25">
      <c r="A41" s="1"/>
      <c r="B41" s="65" t="s">
        <v>399</v>
      </c>
      <c r="C41" s="59"/>
      <c r="D41" s="104">
        <v>200</v>
      </c>
      <c r="E41" s="104">
        <v>50</v>
      </c>
      <c r="F41" s="104">
        <v>90</v>
      </c>
      <c r="G41" s="104">
        <v>40</v>
      </c>
      <c r="H41" s="104"/>
      <c r="I41" s="104">
        <v>140</v>
      </c>
      <c r="J41" s="104">
        <v>10</v>
      </c>
      <c r="K41" s="105">
        <v>520</v>
      </c>
      <c r="L41" s="104"/>
      <c r="M41" s="108" t="s">
        <v>419</v>
      </c>
      <c r="N41" s="108" t="s">
        <v>419</v>
      </c>
      <c r="O41" s="108">
        <v>1.1000000000000001</v>
      </c>
      <c r="P41" s="108">
        <v>6.5</v>
      </c>
      <c r="Q41" s="104"/>
      <c r="R41" s="108">
        <v>1.9</v>
      </c>
      <c r="S41" s="109">
        <v>9.4</v>
      </c>
      <c r="T41" s="1"/>
      <c r="U41" s="104">
        <v>15</v>
      </c>
      <c r="V41" s="104">
        <v>10</v>
      </c>
      <c r="W41" s="104">
        <v>48</v>
      </c>
      <c r="X41" s="104">
        <v>163</v>
      </c>
      <c r="Y41" s="105">
        <v>237</v>
      </c>
      <c r="Z41" s="1"/>
      <c r="AA41" s="104">
        <v>153</v>
      </c>
      <c r="AC41" s="1"/>
      <c r="AD41" s="1"/>
    </row>
    <row r="42" spans="1:30" x14ac:dyDescent="0.25">
      <c r="A42" s="1"/>
      <c r="B42" s="65" t="s">
        <v>400</v>
      </c>
      <c r="C42" s="59"/>
      <c r="D42" s="104">
        <v>210</v>
      </c>
      <c r="E42" s="104">
        <v>50</v>
      </c>
      <c r="F42" s="104">
        <v>100</v>
      </c>
      <c r="G42" s="104">
        <v>20</v>
      </c>
      <c r="H42" s="104"/>
      <c r="I42" s="104">
        <v>150</v>
      </c>
      <c r="J42" s="104">
        <v>40</v>
      </c>
      <c r="K42" s="105">
        <v>530</v>
      </c>
      <c r="L42" s="104"/>
      <c r="M42" s="108" t="s">
        <v>419</v>
      </c>
      <c r="N42" s="108" t="s">
        <v>419</v>
      </c>
      <c r="O42" s="108">
        <v>1.2</v>
      </c>
      <c r="P42" s="108">
        <v>5</v>
      </c>
      <c r="Q42" s="104"/>
      <c r="R42" s="108">
        <v>1.3</v>
      </c>
      <c r="S42" s="109">
        <v>7.6</v>
      </c>
      <c r="T42" s="1"/>
      <c r="U42" s="104">
        <v>16</v>
      </c>
      <c r="V42" s="104">
        <v>9</v>
      </c>
      <c r="W42" s="104">
        <v>52</v>
      </c>
      <c r="X42" s="104">
        <v>109</v>
      </c>
      <c r="Y42" s="105">
        <v>186</v>
      </c>
      <c r="Z42" s="1"/>
      <c r="AA42" s="104">
        <v>105</v>
      </c>
      <c r="AC42" s="1"/>
      <c r="AD42" s="1"/>
    </row>
    <row r="43" spans="1:30" x14ac:dyDescent="0.25">
      <c r="A43" s="1"/>
      <c r="B43" s="65" t="s">
        <v>401</v>
      </c>
      <c r="C43" s="59"/>
      <c r="D43" s="104">
        <v>170</v>
      </c>
      <c r="E43" s="104">
        <v>60</v>
      </c>
      <c r="F43" s="104">
        <v>70</v>
      </c>
      <c r="G43" s="104">
        <v>20</v>
      </c>
      <c r="H43" s="104"/>
      <c r="I43" s="104">
        <v>110</v>
      </c>
      <c r="J43" s="104">
        <v>10</v>
      </c>
      <c r="K43" s="105">
        <v>430</v>
      </c>
      <c r="L43" s="104"/>
      <c r="M43" s="108" t="s">
        <v>408</v>
      </c>
      <c r="N43" s="108" t="s">
        <v>419</v>
      </c>
      <c r="O43" s="108">
        <v>0.7</v>
      </c>
      <c r="P43" s="108">
        <v>2.9</v>
      </c>
      <c r="Q43" s="104"/>
      <c r="R43" s="108">
        <v>0.3</v>
      </c>
      <c r="S43" s="109">
        <v>3.9</v>
      </c>
      <c r="T43" s="1"/>
      <c r="U43" s="104">
        <v>13</v>
      </c>
      <c r="V43" s="104">
        <v>11</v>
      </c>
      <c r="W43" s="104">
        <v>32</v>
      </c>
      <c r="X43" s="104">
        <v>71</v>
      </c>
      <c r="Y43" s="105">
        <v>127</v>
      </c>
      <c r="Z43" s="1"/>
      <c r="AA43" s="104">
        <v>78</v>
      </c>
      <c r="AC43" s="1"/>
      <c r="AD43" s="1"/>
    </row>
    <row r="44" spans="1:30" x14ac:dyDescent="0.25">
      <c r="A44" s="1"/>
      <c r="B44" s="65" t="s">
        <v>402</v>
      </c>
      <c r="C44" s="59"/>
      <c r="D44" s="104">
        <v>210</v>
      </c>
      <c r="E44" s="104">
        <v>80</v>
      </c>
      <c r="F44" s="104">
        <v>110</v>
      </c>
      <c r="G44" s="104">
        <v>20</v>
      </c>
      <c r="H44" s="104"/>
      <c r="I44" s="104">
        <v>140</v>
      </c>
      <c r="J44" s="104">
        <v>20</v>
      </c>
      <c r="K44" s="105">
        <v>550</v>
      </c>
      <c r="L44" s="104"/>
      <c r="M44" s="108" t="s">
        <v>408</v>
      </c>
      <c r="N44" s="108" t="s">
        <v>419</v>
      </c>
      <c r="O44" s="108">
        <v>1</v>
      </c>
      <c r="P44" s="108">
        <v>3.1</v>
      </c>
      <c r="Q44" s="104"/>
      <c r="R44" s="108">
        <v>1.2</v>
      </c>
      <c r="S44" s="109">
        <v>5.4</v>
      </c>
      <c r="T44" s="1"/>
      <c r="U44" s="104">
        <v>15</v>
      </c>
      <c r="V44" s="104">
        <v>15</v>
      </c>
      <c r="W44" s="104">
        <v>50</v>
      </c>
      <c r="X44" s="104">
        <v>65</v>
      </c>
      <c r="Y44" s="105">
        <v>145</v>
      </c>
      <c r="Z44" s="1"/>
      <c r="AA44" s="104">
        <v>108</v>
      </c>
      <c r="AC44" s="1"/>
      <c r="AD44" s="1"/>
    </row>
    <row r="45" spans="1:30" ht="26.25" customHeight="1" x14ac:dyDescent="0.25">
      <c r="A45" s="1"/>
      <c r="B45" s="65" t="s">
        <v>403</v>
      </c>
      <c r="C45" s="59"/>
      <c r="D45" s="104">
        <v>200</v>
      </c>
      <c r="E45" s="104">
        <v>40</v>
      </c>
      <c r="F45" s="104">
        <v>40</v>
      </c>
      <c r="G45" s="104">
        <v>10</v>
      </c>
      <c r="H45" s="104"/>
      <c r="I45" s="104">
        <v>70</v>
      </c>
      <c r="J45" s="104" t="s">
        <v>408</v>
      </c>
      <c r="K45" s="105">
        <v>360</v>
      </c>
      <c r="L45" s="104"/>
      <c r="M45" s="108" t="s">
        <v>419</v>
      </c>
      <c r="N45" s="108" t="s">
        <v>419</v>
      </c>
      <c r="O45" s="108">
        <v>0.5</v>
      </c>
      <c r="P45" s="108">
        <v>4.5</v>
      </c>
      <c r="Q45" s="104"/>
      <c r="R45" s="108">
        <v>0.2</v>
      </c>
      <c r="S45" s="109">
        <v>5.2</v>
      </c>
      <c r="T45" s="1"/>
      <c r="U45" s="104">
        <v>15</v>
      </c>
      <c r="V45" s="104">
        <v>7</v>
      </c>
      <c r="W45" s="104">
        <v>20</v>
      </c>
      <c r="X45" s="104">
        <v>87</v>
      </c>
      <c r="Y45" s="105">
        <v>129</v>
      </c>
      <c r="Z45" s="1"/>
      <c r="AA45" s="104">
        <v>33</v>
      </c>
      <c r="AC45" s="1"/>
      <c r="AD45" s="1"/>
    </row>
    <row r="46" spans="1:30" ht="12.75" customHeight="1" x14ac:dyDescent="0.25">
      <c r="A46" s="1"/>
      <c r="B46" s="65" t="s">
        <v>404</v>
      </c>
      <c r="C46" s="59"/>
      <c r="D46" s="104">
        <v>120</v>
      </c>
      <c r="E46" s="104">
        <v>30</v>
      </c>
      <c r="F46" s="104">
        <v>40</v>
      </c>
      <c r="G46" s="104">
        <v>10</v>
      </c>
      <c r="H46" s="104"/>
      <c r="I46" s="104">
        <v>50</v>
      </c>
      <c r="J46" s="104" t="s">
        <v>408</v>
      </c>
      <c r="K46" s="105">
        <v>250</v>
      </c>
      <c r="L46" s="104"/>
      <c r="M46" s="108" t="s">
        <v>408</v>
      </c>
      <c r="N46" s="108" t="s">
        <v>419</v>
      </c>
      <c r="O46" s="108">
        <v>0.4</v>
      </c>
      <c r="P46" s="108">
        <v>0.7</v>
      </c>
      <c r="Q46" s="104"/>
      <c r="R46" s="108">
        <v>0.1</v>
      </c>
      <c r="S46" s="109">
        <v>1.2</v>
      </c>
      <c r="T46" s="1"/>
      <c r="U46" s="104">
        <v>10</v>
      </c>
      <c r="V46" s="104">
        <v>5</v>
      </c>
      <c r="W46" s="104">
        <v>19</v>
      </c>
      <c r="X46" s="104">
        <v>25</v>
      </c>
      <c r="Y46" s="105">
        <v>58</v>
      </c>
      <c r="Z46" s="1"/>
      <c r="AA46" s="104">
        <v>20</v>
      </c>
      <c r="AC46" s="1"/>
      <c r="AD46" s="1"/>
    </row>
    <row r="47" spans="1:30" ht="2.65" customHeight="1" x14ac:dyDescent="0.25">
      <c r="A47" s="73"/>
      <c r="B47" s="96"/>
      <c r="C47" s="85"/>
      <c r="D47" s="111"/>
      <c r="E47" s="111"/>
      <c r="F47" s="111"/>
      <c r="G47" s="111"/>
      <c r="H47" s="111"/>
      <c r="I47" s="111"/>
      <c r="J47" s="111"/>
      <c r="K47" s="112"/>
      <c r="L47" s="111"/>
      <c r="M47" s="113"/>
      <c r="N47" s="113"/>
      <c r="O47" s="113"/>
      <c r="P47" s="113"/>
      <c r="Q47" s="111"/>
      <c r="R47" s="113"/>
      <c r="S47" s="114"/>
      <c r="T47" s="73"/>
      <c r="U47" s="111"/>
      <c r="V47" s="111"/>
      <c r="W47" s="111"/>
      <c r="X47" s="111"/>
      <c r="Y47" s="112"/>
      <c r="Z47" s="73"/>
      <c r="AA47" s="111"/>
      <c r="AB47" s="1"/>
      <c r="AC47" s="1"/>
      <c r="AD47" s="1"/>
    </row>
    <row r="48" spans="1:30" x14ac:dyDescent="0.25">
      <c r="A48" s="1"/>
      <c r="R48" s="115"/>
      <c r="S48" s="11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4.5" x14ac:dyDescent="0.25">
      <c r="A49" s="83">
        <v>1</v>
      </c>
      <c r="B49" s="240" t="s">
        <v>451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1"/>
      <c r="AC49" s="1"/>
      <c r="AD49" s="1"/>
    </row>
    <row r="50" spans="1:30" ht="14.5" x14ac:dyDescent="0.25">
      <c r="A50" s="83">
        <v>2</v>
      </c>
      <c r="B50" s="240" t="s">
        <v>452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1"/>
      <c r="AC50" s="1"/>
      <c r="AD50" s="1"/>
    </row>
    <row r="51" spans="1:30" ht="16.149999999999999" customHeight="1" x14ac:dyDescent="0.25">
      <c r="A51" s="76">
        <v>3</v>
      </c>
      <c r="B51" s="240" t="s">
        <v>453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1"/>
      <c r="AC51" s="1"/>
      <c r="AD51" s="1"/>
    </row>
    <row r="52" spans="1:30" ht="14.5" x14ac:dyDescent="0.25">
      <c r="A52" s="76">
        <v>4</v>
      </c>
      <c r="B52" s="240" t="s">
        <v>434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26.65" customHeight="1" x14ac:dyDescent="0.25">
      <c r="A53" s="76">
        <v>5</v>
      </c>
      <c r="B53" s="240" t="s">
        <v>454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1"/>
      <c r="AC53" s="1"/>
      <c r="AD53" s="1"/>
    </row>
    <row r="54" spans="1:30" ht="14.5" x14ac:dyDescent="0.25">
      <c r="A54" s="76">
        <v>6</v>
      </c>
      <c r="B54" s="1" t="s">
        <v>455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1"/>
      <c r="AC54" s="1"/>
      <c r="AD54" s="1"/>
    </row>
    <row r="55" spans="1:30" x14ac:dyDescent="0.25">
      <c r="A55" s="1" t="s">
        <v>350</v>
      </c>
      <c r="B55" s="1" t="s">
        <v>415</v>
      </c>
      <c r="C55" s="1"/>
    </row>
    <row r="56" spans="1:30" x14ac:dyDescent="0.25">
      <c r="A56" s="1" t="s">
        <v>127</v>
      </c>
      <c r="B56" s="1" t="s">
        <v>416</v>
      </c>
      <c r="C56" s="1"/>
    </row>
    <row r="57" spans="1:30" x14ac:dyDescent="0.25">
      <c r="A57" s="1" t="s">
        <v>437</v>
      </c>
      <c r="B57" s="1" t="s">
        <v>456</v>
      </c>
      <c r="C57" s="1"/>
    </row>
    <row r="58" spans="1:30" x14ac:dyDescent="0.25">
      <c r="A58" s="6" t="s">
        <v>438</v>
      </c>
      <c r="B58" s="1" t="s">
        <v>457</v>
      </c>
      <c r="C58" s="6"/>
    </row>
    <row r="59" spans="1:30" ht="14.5" customHeight="1" x14ac:dyDescent="0.25">
      <c r="A59" s="6" t="s">
        <v>439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</row>
    <row r="60" spans="1:30" ht="14.5" customHeight="1" x14ac:dyDescent="0.25">
      <c r="A60" s="6"/>
    </row>
    <row r="61" spans="1:30" s="40" customFormat="1" ht="14.5" customHeight="1" x14ac:dyDescent="0.25">
      <c r="A61" s="6"/>
      <c r="B61" s="118"/>
      <c r="C61" s="6"/>
    </row>
    <row r="62" spans="1:30" s="40" customFormat="1" x14ac:dyDescent="0.25">
      <c r="A62" s="6"/>
      <c r="B62" s="118"/>
      <c r="C62" s="6"/>
    </row>
    <row r="63" spans="1:30" s="40" customFormat="1" x14ac:dyDescent="0.25">
      <c r="A63" s="6"/>
      <c r="B63" s="118"/>
      <c r="C63" s="6"/>
    </row>
    <row r="64" spans="1:30" s="40" customFormat="1" x14ac:dyDescent="0.25">
      <c r="A64" s="6"/>
      <c r="B64" s="118"/>
      <c r="C64" s="6"/>
    </row>
    <row r="65" spans="1:3" s="40" customFormat="1" x14ac:dyDescent="0.25">
      <c r="A65" s="6"/>
      <c r="B65" s="118"/>
      <c r="C65" s="6"/>
    </row>
  </sheetData>
  <mergeCells count="16">
    <mergeCell ref="B53:AA53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  <mergeCell ref="AA5:AA6"/>
    <mergeCell ref="B49:AA49"/>
    <mergeCell ref="B50:AA50"/>
    <mergeCell ref="B51:AA51"/>
    <mergeCell ref="B52:S52"/>
  </mergeCells>
  <hyperlinks>
    <hyperlink ref="A1:B1" location="ContentsHead" display="ContentsHead" xr:uid="{C8D1A396-84DC-4E9C-AAF0-82E2F0E6AC97}"/>
  </hyperlinks>
  <pageMargins left="0.7" right="0.7" top="0.75" bottom="0.75" header="0.3" footer="0.3"/>
  <pageSetup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3B56-B3D9-444F-B188-B0CC55B4D3D7}">
  <sheetPr codeName="Sheet17"/>
  <dimension ref="A1:Y55"/>
  <sheetViews>
    <sheetView workbookViewId="0">
      <selection sqref="A1:B1"/>
    </sheetView>
  </sheetViews>
  <sheetFormatPr defaultColWidth="0" defaultRowHeight="12.5" x14ac:dyDescent="0.25"/>
  <cols>
    <col min="1" max="1" width="2.7265625" style="1" customWidth="1"/>
    <col min="2" max="2" width="27.1796875" style="1" customWidth="1"/>
    <col min="3" max="3" width="11.453125" style="1" customWidth="1"/>
    <col min="4" max="4" width="16.26953125" style="1" customWidth="1"/>
    <col min="5" max="5" width="13.7265625" style="1" customWidth="1"/>
    <col min="6" max="6" width="11.7265625" style="1" customWidth="1"/>
    <col min="7" max="7" width="16.7265625" style="1" customWidth="1"/>
    <col min="8" max="8" width="12.7265625" style="1" customWidth="1"/>
    <col min="9" max="11" width="8.81640625" style="1" customWidth="1"/>
    <col min="12" max="25" width="0" style="1" hidden="1" customWidth="1"/>
    <col min="26" max="16384" width="8.81640625" style="1" hidden="1"/>
  </cols>
  <sheetData>
    <row r="1" spans="1:8" x14ac:dyDescent="0.25">
      <c r="A1" s="251" t="s">
        <v>132</v>
      </c>
      <c r="B1" s="251"/>
    </row>
    <row r="2" spans="1:8" ht="14.5" customHeight="1" x14ac:dyDescent="0.3">
      <c r="A2" s="252" t="s">
        <v>459</v>
      </c>
      <c r="B2" s="252"/>
      <c r="C2" s="252"/>
      <c r="D2" s="252"/>
      <c r="E2" s="252"/>
      <c r="F2" s="252"/>
      <c r="G2" s="252"/>
      <c r="H2" s="252"/>
    </row>
    <row r="4" spans="1:8" ht="16" x14ac:dyDescent="0.6">
      <c r="A4" s="254" t="s">
        <v>353</v>
      </c>
      <c r="B4" s="254"/>
      <c r="C4" s="254" t="s">
        <v>460</v>
      </c>
      <c r="D4" s="254"/>
      <c r="E4" s="254"/>
      <c r="F4" s="254" t="s">
        <v>461</v>
      </c>
      <c r="G4" s="254"/>
      <c r="H4" s="254"/>
    </row>
    <row r="5" spans="1:8" ht="16" x14ac:dyDescent="0.6">
      <c r="A5" s="257"/>
      <c r="B5" s="257"/>
      <c r="C5" s="45" t="s">
        <v>357</v>
      </c>
      <c r="D5" s="87" t="s">
        <v>462</v>
      </c>
      <c r="E5" s="119" t="s">
        <v>431</v>
      </c>
      <c r="F5" s="45" t="s">
        <v>357</v>
      </c>
      <c r="G5" s="87" t="s">
        <v>462</v>
      </c>
      <c r="H5" s="119" t="s">
        <v>431</v>
      </c>
    </row>
    <row r="6" spans="1:8" ht="13" x14ac:dyDescent="0.3">
      <c r="A6" s="12" t="s">
        <v>458</v>
      </c>
      <c r="B6" s="7"/>
      <c r="C6" s="120">
        <v>960</v>
      </c>
      <c r="D6" s="120">
        <v>420</v>
      </c>
      <c r="E6" s="121">
        <v>1380</v>
      </c>
      <c r="F6" s="122">
        <v>13.5</v>
      </c>
      <c r="G6" s="122">
        <v>56.4</v>
      </c>
      <c r="H6" s="123">
        <v>69.900000000000006</v>
      </c>
    </row>
    <row r="7" spans="1:8" x14ac:dyDescent="0.25">
      <c r="B7" s="7" t="s">
        <v>463</v>
      </c>
      <c r="C7" s="50">
        <v>220</v>
      </c>
      <c r="D7" s="50">
        <v>80</v>
      </c>
      <c r="E7" s="124">
        <v>300</v>
      </c>
      <c r="F7" s="60">
        <v>3.7</v>
      </c>
      <c r="G7" s="60">
        <v>8.8000000000000007</v>
      </c>
      <c r="H7" s="66">
        <v>12.5</v>
      </c>
    </row>
    <row r="8" spans="1:8" x14ac:dyDescent="0.25">
      <c r="B8" s="7" t="s">
        <v>464</v>
      </c>
      <c r="C8" s="50">
        <v>220</v>
      </c>
      <c r="D8" s="50">
        <v>80</v>
      </c>
      <c r="E8" s="124">
        <v>300</v>
      </c>
      <c r="F8" s="60">
        <v>2.4</v>
      </c>
      <c r="G8" s="60">
        <v>18.7</v>
      </c>
      <c r="H8" s="66">
        <v>21.1</v>
      </c>
    </row>
    <row r="9" spans="1:8" x14ac:dyDescent="0.25">
      <c r="B9" s="7" t="s">
        <v>465</v>
      </c>
      <c r="C9" s="50">
        <v>270</v>
      </c>
      <c r="D9" s="50">
        <v>120</v>
      </c>
      <c r="E9" s="124">
        <v>390</v>
      </c>
      <c r="F9" s="60">
        <v>3.1</v>
      </c>
      <c r="G9" s="60">
        <v>11.2</v>
      </c>
      <c r="H9" s="66">
        <v>14.3</v>
      </c>
    </row>
    <row r="10" spans="1:8" x14ac:dyDescent="0.25">
      <c r="B10" s="7" t="s">
        <v>466</v>
      </c>
      <c r="C10" s="50">
        <v>250</v>
      </c>
      <c r="D10" s="50">
        <v>140</v>
      </c>
      <c r="E10" s="124">
        <v>400</v>
      </c>
      <c r="F10" s="60">
        <v>4.3</v>
      </c>
      <c r="G10" s="60">
        <v>17.7</v>
      </c>
      <c r="H10" s="66">
        <v>22</v>
      </c>
    </row>
    <row r="11" spans="1:8" ht="26.5" customHeight="1" x14ac:dyDescent="0.3">
      <c r="A11" s="125" t="s">
        <v>369</v>
      </c>
      <c r="B11" s="7"/>
      <c r="C11" s="120">
        <v>1150</v>
      </c>
      <c r="D11" s="120">
        <v>360</v>
      </c>
      <c r="E11" s="121">
        <v>1520</v>
      </c>
      <c r="F11" s="122">
        <v>17.7</v>
      </c>
      <c r="G11" s="122">
        <v>32.9</v>
      </c>
      <c r="H11" s="123">
        <v>50.6</v>
      </c>
    </row>
    <row r="12" spans="1:8" x14ac:dyDescent="0.25">
      <c r="B12" s="7" t="s">
        <v>467</v>
      </c>
      <c r="C12" s="50">
        <v>270</v>
      </c>
      <c r="D12" s="50">
        <v>70</v>
      </c>
      <c r="E12" s="124">
        <v>340</v>
      </c>
      <c r="F12" s="60">
        <v>8.6999999999999993</v>
      </c>
      <c r="G12" s="60">
        <v>3.5</v>
      </c>
      <c r="H12" s="66">
        <v>12.2</v>
      </c>
    </row>
    <row r="13" spans="1:8" x14ac:dyDescent="0.25">
      <c r="B13" s="7" t="s">
        <v>468</v>
      </c>
      <c r="C13" s="50">
        <v>290</v>
      </c>
      <c r="D13" s="50">
        <v>100</v>
      </c>
      <c r="E13" s="124">
        <v>390</v>
      </c>
      <c r="F13" s="60">
        <v>2.4</v>
      </c>
      <c r="G13" s="60">
        <v>15.5</v>
      </c>
      <c r="H13" s="66">
        <v>17.899999999999999</v>
      </c>
    </row>
    <row r="14" spans="1:8" x14ac:dyDescent="0.25">
      <c r="B14" s="7" t="s">
        <v>469</v>
      </c>
      <c r="C14" s="50">
        <v>330</v>
      </c>
      <c r="D14" s="50">
        <v>90</v>
      </c>
      <c r="E14" s="124">
        <v>420</v>
      </c>
      <c r="F14" s="60">
        <v>3.3</v>
      </c>
      <c r="G14" s="60">
        <v>10.7</v>
      </c>
      <c r="H14" s="66">
        <v>14</v>
      </c>
    </row>
    <row r="15" spans="1:8" x14ac:dyDescent="0.25">
      <c r="B15" s="7" t="s">
        <v>379</v>
      </c>
      <c r="C15" s="50">
        <v>260</v>
      </c>
      <c r="D15" s="50">
        <v>110</v>
      </c>
      <c r="E15" s="124">
        <v>360</v>
      </c>
      <c r="F15" s="60">
        <v>3.2</v>
      </c>
      <c r="G15" s="60">
        <v>3.2</v>
      </c>
      <c r="H15" s="66">
        <v>6.5</v>
      </c>
    </row>
    <row r="16" spans="1:8" ht="2.5" customHeight="1" x14ac:dyDescent="0.25">
      <c r="A16" s="73"/>
      <c r="B16" s="126"/>
      <c r="C16" s="70"/>
      <c r="D16" s="70"/>
      <c r="E16" s="127"/>
      <c r="F16" s="128"/>
      <c r="G16" s="128"/>
      <c r="H16" s="129"/>
    </row>
    <row r="17" spans="1:8" ht="14.5" customHeight="1" x14ac:dyDescent="0.25">
      <c r="A17" s="7"/>
      <c r="B17" s="7"/>
    </row>
    <row r="18" spans="1:8" ht="14.5" x14ac:dyDescent="0.25">
      <c r="A18" s="83">
        <v>1</v>
      </c>
      <c r="B18" s="1" t="s">
        <v>470</v>
      </c>
    </row>
    <row r="19" spans="1:8" ht="65.25" customHeight="1" x14ac:dyDescent="0.25">
      <c r="A19" s="83">
        <v>2</v>
      </c>
      <c r="B19" s="240" t="s">
        <v>471</v>
      </c>
      <c r="C19" s="240"/>
      <c r="D19" s="240"/>
      <c r="E19" s="240"/>
      <c r="F19" s="240"/>
      <c r="G19" s="240"/>
      <c r="H19" s="240"/>
    </row>
    <row r="20" spans="1:8" ht="26.65" customHeight="1" x14ac:dyDescent="0.25">
      <c r="A20" s="76">
        <v>3</v>
      </c>
      <c r="B20" s="248" t="s">
        <v>472</v>
      </c>
      <c r="C20" s="248"/>
      <c r="D20" s="248"/>
      <c r="E20" s="248"/>
      <c r="F20" s="248"/>
      <c r="G20" s="248"/>
      <c r="H20" s="248"/>
    </row>
    <row r="21" spans="1:8" ht="14.5" x14ac:dyDescent="0.25">
      <c r="A21" s="83">
        <v>4</v>
      </c>
      <c r="B21" s="1" t="s">
        <v>413</v>
      </c>
    </row>
    <row r="22" spans="1:8" x14ac:dyDescent="0.25">
      <c r="A22" s="1" t="s">
        <v>350</v>
      </c>
      <c r="B22" s="1" t="s">
        <v>415</v>
      </c>
    </row>
    <row r="23" spans="1:8" x14ac:dyDescent="0.25">
      <c r="A23" s="1" t="s">
        <v>127</v>
      </c>
      <c r="B23" s="1" t="s">
        <v>416</v>
      </c>
    </row>
    <row r="26" spans="1:8" ht="28.15" customHeight="1" x14ac:dyDescent="0.3">
      <c r="A26" s="258" t="s">
        <v>473</v>
      </c>
      <c r="B26" s="258"/>
      <c r="C26" s="258"/>
      <c r="D26" s="258"/>
      <c r="E26" s="258"/>
      <c r="F26" s="258"/>
      <c r="G26" s="258"/>
      <c r="H26" s="258"/>
    </row>
    <row r="27" spans="1:8" ht="13" x14ac:dyDescent="0.3">
      <c r="A27" s="10"/>
      <c r="B27" s="10"/>
    </row>
    <row r="28" spans="1:8" ht="16" x14ac:dyDescent="0.6">
      <c r="A28" s="254" t="s">
        <v>353</v>
      </c>
      <c r="B28" s="254"/>
      <c r="C28" s="254" t="s">
        <v>441</v>
      </c>
      <c r="D28" s="254"/>
      <c r="E28" s="254"/>
    </row>
    <row r="29" spans="1:8" ht="16" x14ac:dyDescent="0.6">
      <c r="A29" s="257"/>
      <c r="B29" s="257"/>
      <c r="C29" s="45" t="s">
        <v>357</v>
      </c>
      <c r="D29" s="45" t="s">
        <v>474</v>
      </c>
      <c r="E29" s="119" t="s">
        <v>431</v>
      </c>
    </row>
    <row r="30" spans="1:8" ht="13" x14ac:dyDescent="0.3">
      <c r="A30" s="12" t="s">
        <v>458</v>
      </c>
      <c r="B30" s="7"/>
      <c r="C30" s="120">
        <v>330</v>
      </c>
      <c r="D30" s="120">
        <v>190</v>
      </c>
      <c r="E30" s="121">
        <v>510</v>
      </c>
    </row>
    <row r="31" spans="1:8" x14ac:dyDescent="0.25">
      <c r="B31" s="7" t="s">
        <v>463</v>
      </c>
      <c r="C31" s="50">
        <v>50</v>
      </c>
      <c r="D31" s="50">
        <v>30</v>
      </c>
      <c r="E31" s="124">
        <v>80</v>
      </c>
      <c r="G31" s="130"/>
    </row>
    <row r="32" spans="1:8" x14ac:dyDescent="0.25">
      <c r="B32" s="7" t="s">
        <v>464</v>
      </c>
      <c r="C32" s="50">
        <v>70</v>
      </c>
      <c r="D32" s="50">
        <v>40</v>
      </c>
      <c r="E32" s="124">
        <v>110</v>
      </c>
      <c r="G32" s="130"/>
    </row>
    <row r="33" spans="1:8" x14ac:dyDescent="0.25">
      <c r="B33" s="7" t="s">
        <v>465</v>
      </c>
      <c r="C33" s="50">
        <v>90</v>
      </c>
      <c r="D33" s="50">
        <v>50</v>
      </c>
      <c r="E33" s="124">
        <v>140</v>
      </c>
      <c r="G33" s="130"/>
    </row>
    <row r="34" spans="1:8" x14ac:dyDescent="0.25">
      <c r="B34" s="7" t="s">
        <v>466</v>
      </c>
      <c r="C34" s="50">
        <v>110</v>
      </c>
      <c r="D34" s="50">
        <v>70</v>
      </c>
      <c r="E34" s="124">
        <v>180</v>
      </c>
      <c r="G34" s="130"/>
    </row>
    <row r="35" spans="1:8" ht="26.5" customHeight="1" x14ac:dyDescent="0.3">
      <c r="A35" s="125" t="s">
        <v>369</v>
      </c>
      <c r="B35" s="7"/>
      <c r="C35" s="120">
        <v>400</v>
      </c>
      <c r="D35" s="120">
        <v>150</v>
      </c>
      <c r="E35" s="121">
        <v>550</v>
      </c>
      <c r="G35" s="130"/>
    </row>
    <row r="36" spans="1:8" x14ac:dyDescent="0.25">
      <c r="B36" s="7" t="s">
        <v>467</v>
      </c>
      <c r="C36" s="50">
        <v>80</v>
      </c>
      <c r="D36" s="50">
        <v>60</v>
      </c>
      <c r="E36" s="124">
        <v>140</v>
      </c>
      <c r="G36" s="130"/>
    </row>
    <row r="37" spans="1:8" x14ac:dyDescent="0.25">
      <c r="B37" s="7" t="s">
        <v>468</v>
      </c>
      <c r="C37" s="50">
        <v>70</v>
      </c>
      <c r="D37" s="50">
        <v>30</v>
      </c>
      <c r="E37" s="124">
        <v>100</v>
      </c>
      <c r="G37" s="130"/>
    </row>
    <row r="38" spans="1:8" x14ac:dyDescent="0.25">
      <c r="B38" s="7" t="s">
        <v>469</v>
      </c>
      <c r="C38" s="50">
        <v>90</v>
      </c>
      <c r="D38" s="50">
        <v>30</v>
      </c>
      <c r="E38" s="124">
        <v>120</v>
      </c>
      <c r="G38" s="130"/>
    </row>
    <row r="39" spans="1:8" x14ac:dyDescent="0.25">
      <c r="B39" s="7" t="s">
        <v>379</v>
      </c>
      <c r="C39" s="50">
        <v>160</v>
      </c>
      <c r="D39" s="50">
        <v>40</v>
      </c>
      <c r="E39" s="124">
        <v>200</v>
      </c>
      <c r="G39" s="130"/>
    </row>
    <row r="40" spans="1:8" ht="2.65" customHeight="1" x14ac:dyDescent="0.25">
      <c r="A40" s="73"/>
      <c r="B40" s="126"/>
      <c r="C40" s="70"/>
      <c r="D40" s="70"/>
      <c r="E40" s="127"/>
      <c r="G40" s="130">
        <v>0</v>
      </c>
    </row>
    <row r="41" spans="1:8" x14ac:dyDescent="0.25">
      <c r="A41" s="7"/>
      <c r="B41" s="7"/>
    </row>
    <row r="42" spans="1:8" ht="14.5" x14ac:dyDescent="0.25">
      <c r="A42" s="83">
        <v>1</v>
      </c>
      <c r="B42" s="1" t="s">
        <v>409</v>
      </c>
    </row>
    <row r="43" spans="1:8" ht="66.75" customHeight="1" x14ac:dyDescent="0.25">
      <c r="A43" s="83">
        <v>2</v>
      </c>
      <c r="B43" s="259" t="s">
        <v>471</v>
      </c>
      <c r="C43" s="259"/>
      <c r="D43" s="259"/>
      <c r="E43" s="259"/>
      <c r="F43" s="259"/>
      <c r="G43" s="259"/>
      <c r="H43" s="259"/>
    </row>
    <row r="44" spans="1:8" ht="26.65" customHeight="1" x14ac:dyDescent="0.25">
      <c r="A44" s="76">
        <v>3</v>
      </c>
      <c r="B44" s="248" t="s">
        <v>472</v>
      </c>
      <c r="C44" s="248"/>
      <c r="D44" s="248"/>
      <c r="E44" s="248"/>
      <c r="F44" s="248"/>
      <c r="G44" s="248"/>
      <c r="H44" s="248"/>
    </row>
    <row r="45" spans="1:8" ht="14.5" x14ac:dyDescent="0.25">
      <c r="A45" s="83">
        <v>4</v>
      </c>
      <c r="B45" s="1" t="s">
        <v>413</v>
      </c>
    </row>
    <row r="46" spans="1:8" x14ac:dyDescent="0.25">
      <c r="A46" s="1" t="s">
        <v>350</v>
      </c>
      <c r="B46" s="1" t="s">
        <v>415</v>
      </c>
    </row>
    <row r="47" spans="1:8" x14ac:dyDescent="0.25">
      <c r="A47" s="1" t="s">
        <v>127</v>
      </c>
      <c r="B47" s="1" t="s">
        <v>416</v>
      </c>
    </row>
    <row r="48" spans="1:8" x14ac:dyDescent="0.25">
      <c r="A48" s="1" t="s">
        <v>437</v>
      </c>
      <c r="B48" s="1" t="s">
        <v>456</v>
      </c>
    </row>
    <row r="51" spans="3:8" x14ac:dyDescent="0.25">
      <c r="C51" s="80"/>
      <c r="D51" s="80"/>
      <c r="E51" s="131"/>
      <c r="G51" s="78"/>
      <c r="H51" s="78"/>
    </row>
    <row r="52" spans="3:8" x14ac:dyDescent="0.25">
      <c r="C52" s="80"/>
      <c r="D52" s="80"/>
      <c r="E52" s="131"/>
      <c r="G52" s="78"/>
      <c r="H52" s="78"/>
    </row>
    <row r="53" spans="3:8" x14ac:dyDescent="0.25">
      <c r="C53" s="80"/>
      <c r="D53" s="80"/>
      <c r="E53" s="131"/>
      <c r="G53" s="78"/>
      <c r="H53" s="78"/>
    </row>
    <row r="54" spans="3:8" x14ac:dyDescent="0.25">
      <c r="C54" s="80"/>
      <c r="D54" s="80"/>
      <c r="E54" s="131"/>
      <c r="G54" s="78"/>
      <c r="H54" s="78"/>
    </row>
    <row r="55" spans="3:8" x14ac:dyDescent="0.25">
      <c r="C55" s="80"/>
      <c r="D55" s="80"/>
      <c r="E55" s="131"/>
      <c r="G55" s="78"/>
      <c r="H55" s="78"/>
    </row>
  </sheetData>
  <mergeCells count="12">
    <mergeCell ref="A1:B1"/>
    <mergeCell ref="A2:H2"/>
    <mergeCell ref="A4:B5"/>
    <mergeCell ref="C4:E4"/>
    <mergeCell ref="F4:H4"/>
    <mergeCell ref="B44:H44"/>
    <mergeCell ref="B19:H19"/>
    <mergeCell ref="B20:H20"/>
    <mergeCell ref="A26:H26"/>
    <mergeCell ref="A28:B29"/>
    <mergeCell ref="C28:E28"/>
    <mergeCell ref="B43:H43"/>
  </mergeCells>
  <hyperlinks>
    <hyperlink ref="A1:B1" location="ContentsHead" display="ContentsHead" xr:uid="{8B3B7698-FB7E-42BB-8413-7C50D51D8833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FCDA-D3FD-42F9-9917-BD1AEB5198C3}">
  <sheetPr codeName="Sheet18"/>
  <dimension ref="A1:Q51"/>
  <sheetViews>
    <sheetView zoomScaleNormal="100" workbookViewId="0">
      <pane ySplit="4" topLeftCell="A5" activePane="bottomLeft" state="frozen"/>
      <selection pane="bottomLeft" sqref="A1:B1"/>
    </sheetView>
  </sheetViews>
  <sheetFormatPr defaultColWidth="0" defaultRowHeight="12.5" x14ac:dyDescent="0.25"/>
  <cols>
    <col min="1" max="1" width="2.7265625" style="1" customWidth="1"/>
    <col min="2" max="2" width="24.453125" style="1" customWidth="1"/>
    <col min="3" max="3" width="14.453125" style="25" customWidth="1"/>
    <col min="4" max="4" width="19.26953125" style="132" customWidth="1"/>
    <col min="5" max="6" width="8.81640625" style="1" customWidth="1"/>
    <col min="7" max="17" width="0" style="1" hidden="1" customWidth="1"/>
    <col min="18" max="16384" width="7" style="1" hidden="1"/>
  </cols>
  <sheetData>
    <row r="1" spans="1:6" x14ac:dyDescent="0.25">
      <c r="A1" s="251" t="s">
        <v>132</v>
      </c>
      <c r="B1" s="251"/>
    </row>
    <row r="2" spans="1:6" ht="29.5" customHeight="1" x14ac:dyDescent="0.3">
      <c r="A2" s="261" t="s">
        <v>476</v>
      </c>
      <c r="B2" s="261"/>
      <c r="C2" s="261"/>
      <c r="D2" s="261"/>
      <c r="E2" s="10"/>
      <c r="F2" s="10"/>
    </row>
    <row r="3" spans="1:6" ht="7.15" customHeight="1" x14ac:dyDescent="0.25"/>
    <row r="4" spans="1:6" ht="32" x14ac:dyDescent="0.6">
      <c r="A4" s="262" t="s">
        <v>353</v>
      </c>
      <c r="B4" s="262"/>
      <c r="C4" s="133" t="s">
        <v>441</v>
      </c>
      <c r="D4" s="134" t="s">
        <v>477</v>
      </c>
    </row>
    <row r="5" spans="1:6" ht="13" x14ac:dyDescent="0.3">
      <c r="A5" s="10" t="s">
        <v>368</v>
      </c>
      <c r="B5" s="10"/>
      <c r="C5" s="135"/>
      <c r="D5" s="136"/>
    </row>
    <row r="6" spans="1:6" x14ac:dyDescent="0.25">
      <c r="B6" s="58" t="s">
        <v>458</v>
      </c>
      <c r="C6" s="135">
        <v>1530</v>
      </c>
      <c r="D6" s="137">
        <v>11.5</v>
      </c>
      <c r="E6" s="55"/>
    </row>
    <row r="7" spans="1:6" x14ac:dyDescent="0.25">
      <c r="B7" s="58" t="s">
        <v>369</v>
      </c>
      <c r="C7" s="135">
        <v>780</v>
      </c>
      <c r="D7" s="137">
        <v>6.4</v>
      </c>
      <c r="E7" s="55"/>
    </row>
    <row r="8" spans="1:6" x14ac:dyDescent="0.25">
      <c r="B8" s="58" t="s">
        <v>370</v>
      </c>
      <c r="C8" s="135" t="s">
        <v>408</v>
      </c>
      <c r="D8" s="135" t="s">
        <v>408</v>
      </c>
      <c r="E8" s="55"/>
    </row>
    <row r="9" spans="1:6" ht="26.5" customHeight="1" x14ac:dyDescent="0.3">
      <c r="A9" s="10" t="s">
        <v>371</v>
      </c>
      <c r="B9" s="10"/>
      <c r="C9" s="135"/>
      <c r="D9" s="136"/>
    </row>
    <row r="10" spans="1:6" x14ac:dyDescent="0.25">
      <c r="B10" s="58" t="s">
        <v>463</v>
      </c>
      <c r="C10" s="135">
        <v>400</v>
      </c>
      <c r="D10" s="137">
        <v>2.9</v>
      </c>
    </row>
    <row r="11" spans="1:6" x14ac:dyDescent="0.25">
      <c r="B11" s="58" t="s">
        <v>464</v>
      </c>
      <c r="C11" s="135">
        <v>470</v>
      </c>
      <c r="D11" s="137">
        <v>3.6</v>
      </c>
    </row>
    <row r="12" spans="1:6" x14ac:dyDescent="0.25">
      <c r="B12" s="58" t="s">
        <v>465</v>
      </c>
      <c r="C12" s="135">
        <v>400</v>
      </c>
      <c r="D12" s="137">
        <v>3.1</v>
      </c>
    </row>
    <row r="13" spans="1:6" x14ac:dyDescent="0.25">
      <c r="B13" s="58" t="s">
        <v>466</v>
      </c>
      <c r="C13" s="135">
        <v>260</v>
      </c>
      <c r="D13" s="137">
        <v>1.9</v>
      </c>
    </row>
    <row r="14" spans="1:6" ht="25.15" customHeight="1" x14ac:dyDescent="0.25">
      <c r="B14" s="58" t="s">
        <v>467</v>
      </c>
      <c r="C14" s="135">
        <v>300</v>
      </c>
      <c r="D14" s="137">
        <v>2.2999999999999998</v>
      </c>
    </row>
    <row r="15" spans="1:6" x14ac:dyDescent="0.25">
      <c r="B15" s="58" t="s">
        <v>468</v>
      </c>
      <c r="C15" s="135">
        <v>250</v>
      </c>
      <c r="D15" s="137">
        <v>2</v>
      </c>
    </row>
    <row r="16" spans="1:6" x14ac:dyDescent="0.25">
      <c r="B16" s="58" t="s">
        <v>469</v>
      </c>
      <c r="C16" s="135">
        <v>170</v>
      </c>
      <c r="D16" s="137">
        <v>1.5</v>
      </c>
    </row>
    <row r="17" spans="1:4" x14ac:dyDescent="0.25">
      <c r="B17" s="58" t="s">
        <v>379</v>
      </c>
      <c r="C17" s="135">
        <v>70</v>
      </c>
      <c r="D17" s="137">
        <v>0.6</v>
      </c>
    </row>
    <row r="18" spans="1:4" ht="26.5" customHeight="1" x14ac:dyDescent="0.3">
      <c r="A18" s="10" t="s">
        <v>380</v>
      </c>
      <c r="B18" s="10"/>
      <c r="C18" s="135"/>
      <c r="D18" s="136"/>
    </row>
    <row r="19" spans="1:4" x14ac:dyDescent="0.25">
      <c r="B19" s="65" t="s">
        <v>478</v>
      </c>
      <c r="C19" s="135">
        <v>110</v>
      </c>
      <c r="D19" s="137">
        <v>0.8</v>
      </c>
    </row>
    <row r="20" spans="1:4" x14ac:dyDescent="0.25">
      <c r="B20" s="65" t="s">
        <v>479</v>
      </c>
      <c r="C20" s="135">
        <v>150</v>
      </c>
      <c r="D20" s="137">
        <v>1</v>
      </c>
    </row>
    <row r="21" spans="1:4" x14ac:dyDescent="0.25">
      <c r="B21" s="65" t="s">
        <v>480</v>
      </c>
      <c r="C21" s="135">
        <v>140</v>
      </c>
      <c r="D21" s="137">
        <v>1.1000000000000001</v>
      </c>
    </row>
    <row r="22" spans="1:4" x14ac:dyDescent="0.25">
      <c r="B22" s="65" t="s">
        <v>481</v>
      </c>
      <c r="C22" s="135">
        <v>160</v>
      </c>
      <c r="D22" s="137">
        <v>1.1000000000000001</v>
      </c>
    </row>
    <row r="23" spans="1:4" x14ac:dyDescent="0.25">
      <c r="B23" s="65" t="s">
        <v>482</v>
      </c>
      <c r="C23" s="135">
        <v>170</v>
      </c>
      <c r="D23" s="137">
        <v>1.3</v>
      </c>
    </row>
    <row r="24" spans="1:4" x14ac:dyDescent="0.25">
      <c r="B24" s="65" t="s">
        <v>483</v>
      </c>
      <c r="C24" s="135">
        <v>150</v>
      </c>
      <c r="D24" s="137">
        <v>1.2</v>
      </c>
    </row>
    <row r="25" spans="1:4" x14ac:dyDescent="0.25">
      <c r="B25" s="65" t="s">
        <v>484</v>
      </c>
      <c r="C25" s="135">
        <v>120</v>
      </c>
      <c r="D25" s="137">
        <v>0.9</v>
      </c>
    </row>
    <row r="26" spans="1:4" x14ac:dyDescent="0.25">
      <c r="B26" s="65" t="s">
        <v>485</v>
      </c>
      <c r="C26" s="135">
        <v>140</v>
      </c>
      <c r="D26" s="137">
        <v>1.3</v>
      </c>
    </row>
    <row r="27" spans="1:4" x14ac:dyDescent="0.25">
      <c r="B27" s="65" t="s">
        <v>486</v>
      </c>
      <c r="C27" s="135">
        <v>130</v>
      </c>
      <c r="D27" s="137">
        <v>1</v>
      </c>
    </row>
    <row r="28" spans="1:4" x14ac:dyDescent="0.25">
      <c r="B28" s="65" t="s">
        <v>487</v>
      </c>
      <c r="C28" s="135">
        <v>90</v>
      </c>
      <c r="D28" s="137">
        <v>0.6</v>
      </c>
    </row>
    <row r="29" spans="1:4" x14ac:dyDescent="0.25">
      <c r="B29" s="65" t="s">
        <v>488</v>
      </c>
      <c r="C29" s="135">
        <v>70</v>
      </c>
      <c r="D29" s="137">
        <v>0.5</v>
      </c>
    </row>
    <row r="30" spans="1:4" x14ac:dyDescent="0.25">
      <c r="B30" s="65" t="s">
        <v>489</v>
      </c>
      <c r="C30" s="135">
        <v>110</v>
      </c>
      <c r="D30" s="137">
        <v>0.8</v>
      </c>
    </row>
    <row r="31" spans="1:4" ht="26.5" customHeight="1" x14ac:dyDescent="0.25">
      <c r="B31" s="65" t="s">
        <v>490</v>
      </c>
      <c r="C31" s="135">
        <v>110</v>
      </c>
      <c r="D31" s="137">
        <v>0.9</v>
      </c>
    </row>
    <row r="32" spans="1:4" x14ac:dyDescent="0.25">
      <c r="B32" s="65" t="s">
        <v>491</v>
      </c>
      <c r="C32" s="135">
        <v>100</v>
      </c>
      <c r="D32" s="137">
        <v>0.7</v>
      </c>
    </row>
    <row r="33" spans="1:4" x14ac:dyDescent="0.25">
      <c r="B33" s="65" t="s">
        <v>492</v>
      </c>
      <c r="C33" s="135">
        <v>90</v>
      </c>
      <c r="D33" s="137">
        <v>0.7</v>
      </c>
    </row>
    <row r="34" spans="1:4" x14ac:dyDescent="0.25">
      <c r="B34" s="65" t="s">
        <v>493</v>
      </c>
      <c r="C34" s="135">
        <v>90</v>
      </c>
      <c r="D34" s="137">
        <v>0.7</v>
      </c>
    </row>
    <row r="35" spans="1:4" x14ac:dyDescent="0.25">
      <c r="B35" s="65" t="s">
        <v>494</v>
      </c>
      <c r="C35" s="135">
        <v>100</v>
      </c>
      <c r="D35" s="137">
        <v>0.8</v>
      </c>
    </row>
    <row r="36" spans="1:4" x14ac:dyDescent="0.25">
      <c r="B36" s="65" t="s">
        <v>495</v>
      </c>
      <c r="C36" s="135">
        <v>60</v>
      </c>
      <c r="D36" s="137">
        <v>0.5</v>
      </c>
    </row>
    <row r="37" spans="1:4" x14ac:dyDescent="0.25">
      <c r="B37" s="65" t="s">
        <v>496</v>
      </c>
      <c r="C37" s="135">
        <v>70</v>
      </c>
      <c r="D37" s="137">
        <v>0.6</v>
      </c>
    </row>
    <row r="38" spans="1:4" x14ac:dyDescent="0.25">
      <c r="B38" s="65" t="s">
        <v>497</v>
      </c>
      <c r="C38" s="135">
        <v>50</v>
      </c>
      <c r="D38" s="137">
        <v>0.5</v>
      </c>
    </row>
    <row r="39" spans="1:4" x14ac:dyDescent="0.25">
      <c r="B39" s="65" t="s">
        <v>498</v>
      </c>
      <c r="C39" s="135">
        <v>50</v>
      </c>
      <c r="D39" s="137">
        <v>0.4</v>
      </c>
    </row>
    <row r="40" spans="1:4" x14ac:dyDescent="0.25">
      <c r="B40" s="65" t="s">
        <v>499</v>
      </c>
      <c r="C40" s="232">
        <v>40</v>
      </c>
      <c r="D40" s="232">
        <v>0.3</v>
      </c>
    </row>
    <row r="41" spans="1:4" x14ac:dyDescent="0.25">
      <c r="B41" s="65" t="s">
        <v>401</v>
      </c>
      <c r="C41" s="232">
        <v>20</v>
      </c>
      <c r="D41" s="232">
        <v>0.2</v>
      </c>
    </row>
    <row r="42" spans="1:4" x14ac:dyDescent="0.25">
      <c r="B42" s="65" t="s">
        <v>402</v>
      </c>
      <c r="C42" s="232">
        <v>10</v>
      </c>
      <c r="D42" s="232">
        <v>0.1</v>
      </c>
    </row>
    <row r="43" spans="1:4" ht="26.25" customHeight="1" x14ac:dyDescent="0.25">
      <c r="B43" s="65" t="s">
        <v>403</v>
      </c>
      <c r="C43" s="135" t="s">
        <v>408</v>
      </c>
      <c r="D43" s="137" t="s">
        <v>408</v>
      </c>
    </row>
    <row r="44" spans="1:4" ht="12.75" customHeight="1" x14ac:dyDescent="0.25">
      <c r="B44" s="65" t="s">
        <v>404</v>
      </c>
      <c r="C44" s="135" t="s">
        <v>408</v>
      </c>
      <c r="D44" s="137" t="s">
        <v>408</v>
      </c>
    </row>
    <row r="45" spans="1:4" ht="2.65" customHeight="1" x14ac:dyDescent="0.25">
      <c r="A45" s="73"/>
      <c r="B45" s="138"/>
      <c r="C45" s="139"/>
      <c r="D45" s="140"/>
    </row>
    <row r="46" spans="1:4" x14ac:dyDescent="0.25">
      <c r="A46" s="7"/>
      <c r="B46" s="7"/>
      <c r="C46" s="135"/>
      <c r="D46" s="136"/>
    </row>
    <row r="47" spans="1:4" ht="26.65" customHeight="1" x14ac:dyDescent="0.25">
      <c r="A47" s="83">
        <v>1</v>
      </c>
      <c r="B47" s="260" t="s">
        <v>500</v>
      </c>
      <c r="C47" s="260"/>
      <c r="D47" s="260"/>
    </row>
    <row r="48" spans="1:4" ht="25.15" customHeight="1" x14ac:dyDescent="0.25">
      <c r="A48" s="84" t="s">
        <v>350</v>
      </c>
      <c r="B48" s="260" t="s">
        <v>415</v>
      </c>
      <c r="C48" s="260"/>
      <c r="D48" s="260"/>
    </row>
    <row r="49" spans="1:4" ht="29.5" customHeight="1" x14ac:dyDescent="0.25">
      <c r="A49" s="84" t="s">
        <v>127</v>
      </c>
      <c r="B49" s="260" t="s">
        <v>416</v>
      </c>
      <c r="C49" s="260"/>
      <c r="D49" s="260"/>
    </row>
    <row r="50" spans="1:4" ht="25.15" customHeight="1" x14ac:dyDescent="0.25">
      <c r="A50" s="141" t="s">
        <v>438</v>
      </c>
      <c r="B50" s="260" t="s">
        <v>501</v>
      </c>
      <c r="C50" s="260"/>
      <c r="D50" s="260"/>
    </row>
    <row r="51" spans="1:4" x14ac:dyDescent="0.25">
      <c r="A51" s="1" t="s">
        <v>437</v>
      </c>
      <c r="B51" s="260" t="s">
        <v>456</v>
      </c>
      <c r="C51" s="260"/>
      <c r="D51" s="260"/>
    </row>
  </sheetData>
  <mergeCells count="8">
    <mergeCell ref="B49:D49"/>
    <mergeCell ref="B50:D50"/>
    <mergeCell ref="B51:D51"/>
    <mergeCell ref="A1:B1"/>
    <mergeCell ref="A2:D2"/>
    <mergeCell ref="A4:B4"/>
    <mergeCell ref="B47:D47"/>
    <mergeCell ref="B48:D48"/>
  </mergeCells>
  <hyperlinks>
    <hyperlink ref="A1:B1" location="ContentsHead" display="ContentsHead" xr:uid="{847FC009-5297-40BA-960A-E664138B968E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8A255-1F8C-4FB0-BA30-1B726BE023EE}">
  <sheetPr codeName="Sheet23"/>
  <dimension ref="A1:M50"/>
  <sheetViews>
    <sheetView zoomScaleNormal="100" workbookViewId="0">
      <pane ySplit="5" topLeftCell="A6" activePane="bottomLeft" state="frozen"/>
      <selection pane="bottomLeft" sqref="A1:C1"/>
    </sheetView>
  </sheetViews>
  <sheetFormatPr defaultColWidth="0" defaultRowHeight="12.5" x14ac:dyDescent="0.25"/>
  <cols>
    <col min="1" max="1" width="2.7265625" style="1" customWidth="1"/>
    <col min="2" max="2" width="20.7265625" style="1" customWidth="1"/>
    <col min="3" max="3" width="15.1796875" style="1" customWidth="1"/>
    <col min="4" max="4" width="19.26953125" style="1" customWidth="1"/>
    <col min="5" max="5" width="8.81640625" style="1" customWidth="1"/>
    <col min="6" max="6" width="8.81640625" style="1" hidden="1" customWidth="1"/>
    <col min="7" max="9" width="0" style="1" hidden="1" customWidth="1"/>
    <col min="10" max="10" width="8.81640625" style="1" hidden="1" customWidth="1"/>
    <col min="11" max="11" width="0" style="1" hidden="1" customWidth="1"/>
    <col min="12" max="12" width="8.81640625" style="1" hidden="1" customWidth="1"/>
    <col min="13" max="13" width="0" style="1" hidden="1" customWidth="1"/>
    <col min="14" max="16384" width="8.81640625" style="1" hidden="1"/>
  </cols>
  <sheetData>
    <row r="1" spans="1:4" x14ac:dyDescent="0.25">
      <c r="A1" s="251" t="s">
        <v>132</v>
      </c>
      <c r="B1" s="251"/>
      <c r="C1" s="251"/>
    </row>
    <row r="2" spans="1:4" ht="31.15" customHeight="1" x14ac:dyDescent="0.25">
      <c r="A2" s="261" t="s">
        <v>502</v>
      </c>
      <c r="B2" s="261"/>
      <c r="C2" s="261"/>
      <c r="D2" s="261"/>
    </row>
    <row r="3" spans="1:4" ht="8.5" customHeight="1" x14ac:dyDescent="0.25"/>
    <row r="4" spans="1:4" ht="16.149999999999999" customHeight="1" x14ac:dyDescent="0.6">
      <c r="A4" s="263"/>
      <c r="B4" s="263"/>
      <c r="C4" s="265" t="s">
        <v>503</v>
      </c>
      <c r="D4" s="265"/>
    </row>
    <row r="5" spans="1:4" ht="38.5" customHeight="1" x14ac:dyDescent="0.6">
      <c r="A5" s="264"/>
      <c r="B5" s="264"/>
      <c r="C5" s="142" t="s">
        <v>422</v>
      </c>
      <c r="D5" s="143" t="s">
        <v>504</v>
      </c>
    </row>
    <row r="6" spans="1:4" ht="13" x14ac:dyDescent="0.3">
      <c r="A6" s="10" t="s">
        <v>368</v>
      </c>
      <c r="B6" s="10"/>
    </row>
    <row r="7" spans="1:4" x14ac:dyDescent="0.25">
      <c r="A7" s="59"/>
      <c r="B7" s="58" t="s">
        <v>406</v>
      </c>
      <c r="C7" s="144">
        <v>640</v>
      </c>
      <c r="D7" s="145">
        <v>5</v>
      </c>
    </row>
    <row r="8" spans="1:4" x14ac:dyDescent="0.25">
      <c r="A8" s="59"/>
      <c r="B8" s="58" t="s">
        <v>475</v>
      </c>
      <c r="C8" s="144">
        <v>1430</v>
      </c>
      <c r="D8" s="145">
        <v>10.9</v>
      </c>
    </row>
    <row r="9" spans="1:4" x14ac:dyDescent="0.25">
      <c r="A9" s="59"/>
      <c r="B9" s="58" t="s">
        <v>370</v>
      </c>
      <c r="C9" s="144">
        <v>200</v>
      </c>
      <c r="D9" s="145">
        <v>1.7</v>
      </c>
    </row>
    <row r="10" spans="1:4" ht="26.5" customHeight="1" x14ac:dyDescent="0.3">
      <c r="A10" s="10" t="s">
        <v>371</v>
      </c>
      <c r="B10" s="10"/>
      <c r="C10" s="146"/>
      <c r="D10" s="147"/>
    </row>
    <row r="11" spans="1:4" x14ac:dyDescent="0.25">
      <c r="B11" s="58" t="s">
        <v>372</v>
      </c>
      <c r="C11" s="144">
        <v>20</v>
      </c>
      <c r="D11" s="145">
        <v>0.1</v>
      </c>
    </row>
    <row r="12" spans="1:4" x14ac:dyDescent="0.25">
      <c r="B12" s="58" t="s">
        <v>373</v>
      </c>
      <c r="C12" s="144">
        <v>110</v>
      </c>
      <c r="D12" s="145">
        <v>0.9</v>
      </c>
    </row>
    <row r="13" spans="1:4" x14ac:dyDescent="0.25">
      <c r="B13" s="58" t="s">
        <v>374</v>
      </c>
      <c r="C13" s="144">
        <v>220</v>
      </c>
      <c r="D13" s="145">
        <v>1.7</v>
      </c>
    </row>
    <row r="14" spans="1:4" x14ac:dyDescent="0.25">
      <c r="B14" s="58" t="s">
        <v>375</v>
      </c>
      <c r="C14" s="144">
        <v>280</v>
      </c>
      <c r="D14" s="145">
        <v>2.2000000000000002</v>
      </c>
    </row>
    <row r="15" spans="1:4" ht="26.5" customHeight="1" x14ac:dyDescent="0.25">
      <c r="B15" s="58" t="s">
        <v>376</v>
      </c>
      <c r="C15" s="144">
        <v>280</v>
      </c>
      <c r="D15" s="145">
        <v>2</v>
      </c>
    </row>
    <row r="16" spans="1:4" x14ac:dyDescent="0.25">
      <c r="B16" s="58" t="s">
        <v>377</v>
      </c>
      <c r="C16" s="144">
        <v>390</v>
      </c>
      <c r="D16" s="145">
        <v>3.1</v>
      </c>
    </row>
    <row r="17" spans="1:4" x14ac:dyDescent="0.25">
      <c r="B17" s="58" t="s">
        <v>378</v>
      </c>
      <c r="C17" s="144">
        <v>350</v>
      </c>
      <c r="D17" s="145">
        <v>2.5</v>
      </c>
    </row>
    <row r="18" spans="1:4" x14ac:dyDescent="0.25">
      <c r="B18" s="58" t="s">
        <v>505</v>
      </c>
      <c r="C18" s="144">
        <v>410</v>
      </c>
      <c r="D18" s="145">
        <v>3.2</v>
      </c>
    </row>
    <row r="19" spans="1:4" ht="26.5" customHeight="1" x14ac:dyDescent="0.3">
      <c r="A19" s="10" t="s">
        <v>380</v>
      </c>
    </row>
    <row r="20" spans="1:4" x14ac:dyDescent="0.25">
      <c r="B20" s="65" t="s">
        <v>381</v>
      </c>
      <c r="C20" s="144">
        <v>0</v>
      </c>
      <c r="D20" s="145">
        <v>0</v>
      </c>
    </row>
    <row r="21" spans="1:4" x14ac:dyDescent="0.25">
      <c r="B21" s="65" t="s">
        <v>187</v>
      </c>
      <c r="C21" s="144" t="s">
        <v>419</v>
      </c>
      <c r="D21" s="145" t="s">
        <v>419</v>
      </c>
    </row>
    <row r="22" spans="1:4" x14ac:dyDescent="0.25">
      <c r="B22" s="65" t="s">
        <v>382</v>
      </c>
      <c r="C22" s="144">
        <v>20</v>
      </c>
      <c r="D22" s="145">
        <v>0.1</v>
      </c>
    </row>
    <row r="23" spans="1:4" x14ac:dyDescent="0.25">
      <c r="B23" s="65" t="s">
        <v>383</v>
      </c>
      <c r="C23" s="144">
        <v>20</v>
      </c>
      <c r="D23" s="145">
        <v>0.2</v>
      </c>
    </row>
    <row r="24" spans="1:4" x14ac:dyDescent="0.25">
      <c r="B24" s="65" t="s">
        <v>384</v>
      </c>
      <c r="C24" s="144">
        <v>30</v>
      </c>
      <c r="D24" s="145">
        <v>0.2</v>
      </c>
    </row>
    <row r="25" spans="1:4" x14ac:dyDescent="0.25">
      <c r="B25" s="65" t="s">
        <v>385</v>
      </c>
      <c r="C25" s="144">
        <v>70</v>
      </c>
      <c r="D25" s="145">
        <v>0.5</v>
      </c>
    </row>
    <row r="26" spans="1:4" x14ac:dyDescent="0.25">
      <c r="B26" s="65" t="s">
        <v>386</v>
      </c>
      <c r="C26" s="144">
        <v>70</v>
      </c>
      <c r="D26" s="145">
        <v>0.5</v>
      </c>
    </row>
    <row r="27" spans="1:4" x14ac:dyDescent="0.25">
      <c r="B27" s="65" t="s">
        <v>387</v>
      </c>
      <c r="C27" s="144">
        <v>100</v>
      </c>
      <c r="D27" s="145">
        <v>0.8</v>
      </c>
    </row>
    <row r="28" spans="1:4" x14ac:dyDescent="0.25">
      <c r="B28" s="65" t="s">
        <v>388</v>
      </c>
      <c r="C28" s="144">
        <v>50</v>
      </c>
      <c r="D28" s="145">
        <v>0.4</v>
      </c>
    </row>
    <row r="29" spans="1:4" x14ac:dyDescent="0.25">
      <c r="B29" s="65" t="s">
        <v>389</v>
      </c>
      <c r="C29" s="144">
        <v>100</v>
      </c>
      <c r="D29" s="145">
        <v>0.8</v>
      </c>
    </row>
    <row r="30" spans="1:4" x14ac:dyDescent="0.25">
      <c r="B30" s="65" t="s">
        <v>390</v>
      </c>
      <c r="C30" s="144">
        <v>100</v>
      </c>
      <c r="D30" s="145">
        <v>0.8</v>
      </c>
    </row>
    <row r="31" spans="1:4" x14ac:dyDescent="0.25">
      <c r="B31" s="65" t="s">
        <v>391</v>
      </c>
      <c r="C31" s="144">
        <v>90</v>
      </c>
      <c r="D31" s="145">
        <v>0.7</v>
      </c>
    </row>
    <row r="32" spans="1:4" ht="26.5" customHeight="1" x14ac:dyDescent="0.25">
      <c r="B32" s="65" t="s">
        <v>392</v>
      </c>
      <c r="C32" s="144">
        <v>110</v>
      </c>
      <c r="D32" s="145">
        <v>0.8</v>
      </c>
    </row>
    <row r="33" spans="1:4" x14ac:dyDescent="0.25">
      <c r="B33" s="65" t="s">
        <v>199</v>
      </c>
      <c r="C33" s="144">
        <v>90</v>
      </c>
      <c r="D33" s="145">
        <v>0.6</v>
      </c>
    </row>
    <row r="34" spans="1:4" x14ac:dyDescent="0.25">
      <c r="B34" s="65" t="s">
        <v>393</v>
      </c>
      <c r="C34" s="144">
        <v>90</v>
      </c>
      <c r="D34" s="145">
        <v>0.7</v>
      </c>
    </row>
    <row r="35" spans="1:4" x14ac:dyDescent="0.25">
      <c r="B35" s="65" t="s">
        <v>394</v>
      </c>
      <c r="C35" s="144">
        <v>140</v>
      </c>
      <c r="D35" s="145">
        <v>1.1000000000000001</v>
      </c>
    </row>
    <row r="36" spans="1:4" x14ac:dyDescent="0.25">
      <c r="B36" s="65" t="s">
        <v>395</v>
      </c>
      <c r="C36" s="144">
        <v>120</v>
      </c>
      <c r="D36" s="145">
        <v>1</v>
      </c>
    </row>
    <row r="37" spans="1:4" x14ac:dyDescent="0.25">
      <c r="B37" s="65" t="s">
        <v>396</v>
      </c>
      <c r="C37" s="144">
        <v>130</v>
      </c>
      <c r="D37" s="145">
        <v>1</v>
      </c>
    </row>
    <row r="38" spans="1:4" x14ac:dyDescent="0.25">
      <c r="B38" s="65" t="s">
        <v>397</v>
      </c>
      <c r="C38" s="144">
        <v>100</v>
      </c>
      <c r="D38" s="145">
        <v>0.8</v>
      </c>
    </row>
    <row r="39" spans="1:4" x14ac:dyDescent="0.25">
      <c r="B39" s="65" t="s">
        <v>398</v>
      </c>
      <c r="C39" s="144">
        <v>130</v>
      </c>
      <c r="D39" s="145">
        <v>0.9</v>
      </c>
    </row>
    <row r="40" spans="1:4" x14ac:dyDescent="0.25">
      <c r="B40" s="65" t="s">
        <v>399</v>
      </c>
      <c r="C40" s="144">
        <v>120</v>
      </c>
      <c r="D40" s="145">
        <v>0.8</v>
      </c>
    </row>
    <row r="41" spans="1:4" x14ac:dyDescent="0.25">
      <c r="B41" s="65" t="s">
        <v>400</v>
      </c>
      <c r="C41" s="144">
        <v>150</v>
      </c>
      <c r="D41" s="145">
        <v>1.2</v>
      </c>
    </row>
    <row r="42" spans="1:4" x14ac:dyDescent="0.25">
      <c r="B42" s="65" t="s">
        <v>506</v>
      </c>
      <c r="C42" s="144">
        <v>100</v>
      </c>
      <c r="D42" s="145">
        <v>0.7</v>
      </c>
    </row>
    <row r="43" spans="1:4" x14ac:dyDescent="0.25">
      <c r="B43" s="65" t="s">
        <v>507</v>
      </c>
      <c r="C43" s="144">
        <v>160</v>
      </c>
      <c r="D43" s="145">
        <v>1.3</v>
      </c>
    </row>
    <row r="44" spans="1:4" ht="26.25" customHeight="1" x14ac:dyDescent="0.25">
      <c r="B44" s="65" t="s">
        <v>508</v>
      </c>
      <c r="C44" s="144">
        <v>140</v>
      </c>
      <c r="D44" s="145">
        <v>1.2</v>
      </c>
    </row>
    <row r="45" spans="1:4" ht="12.75" customHeight="1" x14ac:dyDescent="0.25">
      <c r="B45" s="65" t="s">
        <v>509</v>
      </c>
      <c r="C45" s="144">
        <v>60</v>
      </c>
      <c r="D45" s="145">
        <v>0.5</v>
      </c>
    </row>
    <row r="46" spans="1:4" ht="2.65" customHeight="1" x14ac:dyDescent="0.25">
      <c r="A46" s="73"/>
      <c r="B46" s="148"/>
      <c r="C46" s="149"/>
      <c r="D46" s="150"/>
    </row>
    <row r="47" spans="1:4" x14ac:dyDescent="0.25">
      <c r="B47" s="56"/>
      <c r="C47" s="146"/>
      <c r="D47" s="147"/>
    </row>
    <row r="48" spans="1:4" ht="58.9" customHeight="1" x14ac:dyDescent="0.25">
      <c r="A48" s="83">
        <v>1</v>
      </c>
      <c r="B48" s="260" t="s">
        <v>510</v>
      </c>
      <c r="C48" s="260"/>
      <c r="D48" s="260"/>
    </row>
    <row r="49" spans="1:4" ht="57" customHeight="1" x14ac:dyDescent="0.25">
      <c r="A49" s="83">
        <v>2</v>
      </c>
      <c r="B49" s="260" t="s">
        <v>511</v>
      </c>
      <c r="C49" s="260"/>
      <c r="D49" s="260"/>
    </row>
    <row r="50" spans="1:4" x14ac:dyDescent="0.25">
      <c r="A50" s="1" t="s">
        <v>437</v>
      </c>
      <c r="B50" s="260" t="s">
        <v>456</v>
      </c>
      <c r="C50" s="260"/>
      <c r="D50" s="260"/>
    </row>
  </sheetData>
  <mergeCells count="7">
    <mergeCell ref="B50:D50"/>
    <mergeCell ref="A1:C1"/>
    <mergeCell ref="A2:D2"/>
    <mergeCell ref="A4:B5"/>
    <mergeCell ref="C4:D4"/>
    <mergeCell ref="B48:D48"/>
    <mergeCell ref="B49:D49"/>
  </mergeCells>
  <hyperlinks>
    <hyperlink ref="A1:B1" location="Contents!A1" display="Back to contents" xr:uid="{8507E882-D3F4-45CC-82DD-C9BEC2E2DB9A}"/>
    <hyperlink ref="A1:C1" location="ContentsHead" display="ContentsHead" xr:uid="{5972491F-A4B2-4E50-819C-3D402D9E3CBD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3CCE0F-0314-4D7E-9453-5B9A5F19DA09}"/>
</file>

<file path=customXml/itemProps2.xml><?xml version="1.0" encoding="utf-8"?>
<ds:datastoreItem xmlns:ds="http://schemas.openxmlformats.org/officeDocument/2006/customXml" ds:itemID="{589E755F-0E0B-44DD-81AA-823BE6224DD8}"/>
</file>

<file path=customXml/itemProps3.xml><?xml version="1.0" encoding="utf-8"?>
<ds:datastoreItem xmlns:ds="http://schemas.openxmlformats.org/officeDocument/2006/customXml" ds:itemID="{89E39343-B50C-4C62-BF80-8F2D0D115B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90</vt:i4>
      </vt:variant>
    </vt:vector>
  </HeadingPairs>
  <TitlesOfParts>
    <vt:vector size="111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Ffig1.1</vt:lpstr>
      <vt:lpstr>Ffig2.2</vt:lpstr>
      <vt:lpstr>Ffig2.3</vt:lpstr>
      <vt:lpstr>Ffig2.4</vt:lpstr>
      <vt:lpstr>Ffig4.1_4.2</vt:lpstr>
      <vt:lpstr>Ffig6.1</vt:lpstr>
      <vt:lpstr>Ffig7.2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ContentsQuarterly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Fig1_1</vt:lpstr>
      <vt:lpstr>Fig2.2Quarter</vt:lpstr>
      <vt:lpstr>Fig2.3Quarter</vt:lpstr>
      <vt:lpstr>Fig2.4Quarter</vt:lpstr>
      <vt:lpstr>fig2_1</vt:lpstr>
      <vt:lpstr>Fig2_2</vt:lpstr>
      <vt:lpstr>Fig2_3</vt:lpstr>
      <vt:lpstr>Fig2_4</vt:lpstr>
      <vt:lpstr>Fig2_5</vt:lpstr>
      <vt:lpstr>Fig2_6</vt:lpstr>
      <vt:lpstr>Fig2_7</vt:lpstr>
      <vt:lpstr>Fig2_8</vt:lpstr>
      <vt:lpstr>Fig2_9</vt:lpstr>
      <vt:lpstr>Fig3_1</vt:lpstr>
      <vt:lpstr>Fig3_2</vt:lpstr>
      <vt:lpstr>Fig3_3</vt:lpstr>
      <vt:lpstr>Fig4_1</vt:lpstr>
      <vt:lpstr>Fig4_2</vt:lpstr>
      <vt:lpstr>Fig4_3</vt:lpstr>
      <vt:lpstr>Fig4_4</vt:lpstr>
      <vt:lpstr>Fig5_1</vt:lpstr>
      <vt:lpstr>Fig5_2</vt:lpstr>
      <vt:lpstr>Fig5_3</vt:lpstr>
      <vt:lpstr>Fig5_4</vt:lpstr>
      <vt:lpstr>Fig6.1Quarter</vt:lpstr>
      <vt:lpstr>Fig6_1</vt:lpstr>
      <vt:lpstr>Fig6_2</vt:lpstr>
      <vt:lpstr>Fig7_1</vt:lpstr>
      <vt:lpstr>Fig7_2</vt:lpstr>
      <vt:lpstr>Fig8_1</vt:lpstr>
      <vt:lpstr>Fig8_2</vt:lpstr>
      <vt:lpstr>Fig8_3</vt:lpstr>
      <vt:lpstr>Fig8_4</vt:lpstr>
      <vt:lpstr>Fig9_1</vt:lpstr>
      <vt:lpstr>Fig9_2</vt:lpstr>
      <vt:lpstr>Fig9_3</vt:lpstr>
      <vt:lpstr>FigA1</vt:lpstr>
      <vt:lpstr>Figs4.1_4.2Quarter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2020-07-06T07:44:01Z</dcterms:created>
  <dcterms:modified xsi:type="dcterms:W3CDTF">2020-07-06T08:09:40Z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