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ales365uk-my.sharepoint.com/personal/simon_fowler_gov_wales/Documents/Profile/Downloads/"/>
    </mc:Choice>
  </mc:AlternateContent>
  <xr:revisionPtr revIDLastSave="16" documentId="13_ncr:1_{EEE1679A-4459-45AE-86F1-3391443BC80B}" xr6:coauthVersionLast="47" xr6:coauthVersionMax="47" xr10:uidLastSave="{16280B31-596E-47C2-A521-E06CC55E57BC}"/>
  <bookViews>
    <workbookView xWindow="-120" yWindow="-16320" windowWidth="29040" windowHeight="15990" activeTab="1" xr2:uid="{00000000-000D-0000-FFFF-FFFF00000000}"/>
  </bookViews>
  <sheets>
    <sheet name="Cyfarwyddiadau" sheetId="6" r:id="rId1"/>
    <sheet name="PFR 2024" sheetId="7" r:id="rId2"/>
    <sheet name="Enghraifft" sheetId="2" r:id="rId3"/>
    <sheet name="Dewisiadau ar y Cwymplen" sheetId="3" r:id="rId4"/>
  </sheets>
  <definedNames>
    <definedName name="_xlnm.Print_Area" localSheetId="2">Enghraifft!$A$1:$P$84</definedName>
    <definedName name="_xlnm.Print_Area" localSheetId="1">'PFR 2024'!$A$1:$P$84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7" i="7" l="1"/>
  <c r="R38" i="7" s="1"/>
  <c r="H46" i="7" s="1"/>
  <c r="H52" i="7" s="1"/>
  <c r="H56" i="7" s="1"/>
  <c r="R36" i="7"/>
  <c r="N36" i="7"/>
  <c r="N39" i="7" s="1"/>
  <c r="M36" i="7"/>
  <c r="O36" i="7" s="1"/>
  <c r="H32" i="7"/>
  <c r="H39" i="7" s="1"/>
  <c r="F32" i="7"/>
  <c r="C32" i="7"/>
  <c r="G71" i="2"/>
  <c r="G70" i="2"/>
  <c r="H60" i="2"/>
  <c r="M36" i="2"/>
  <c r="M39" i="2" s="1"/>
  <c r="N36" i="2"/>
  <c r="N39" i="2"/>
  <c r="O36" i="2"/>
  <c r="O39" i="2" s="1"/>
  <c r="N37" i="2"/>
  <c r="H32" i="2"/>
  <c r="H39" i="2"/>
  <c r="F32" i="2"/>
  <c r="C32" i="2"/>
  <c r="R37" i="2"/>
  <c r="R38" i="2" s="1"/>
  <c r="R36" i="2"/>
  <c r="M37" i="2"/>
  <c r="O37" i="2"/>
  <c r="N37" i="7" l="1"/>
  <c r="O39" i="7"/>
  <c r="H46" i="2"/>
  <c r="H52" i="2" s="1"/>
  <c r="H56" i="2" s="1"/>
  <c r="M39" i="7"/>
  <c r="M37" i="7"/>
  <c r="O37" i="7" l="1"/>
</calcChain>
</file>

<file path=xl/sharedStrings.xml><?xml version="1.0" encoding="utf-8"?>
<sst xmlns="http://schemas.openxmlformats.org/spreadsheetml/2006/main" count="284" uniqueCount="123">
  <si>
    <t>£'000</t>
  </si>
  <si>
    <t/>
  </si>
  <si>
    <t>1</t>
  </si>
  <si>
    <t>&lt;60%</t>
  </si>
  <si>
    <t>&gt;110%</t>
  </si>
  <si>
    <t>L</t>
  </si>
  <si>
    <t>C</t>
  </si>
  <si>
    <t>F</t>
  </si>
  <si>
    <t>B</t>
  </si>
  <si>
    <t>E</t>
  </si>
  <si>
    <t>V</t>
  </si>
  <si>
    <t>S</t>
  </si>
  <si>
    <t>D</t>
  </si>
  <si>
    <t>P</t>
  </si>
  <si>
    <t>O</t>
  </si>
  <si>
    <t>I</t>
  </si>
  <si>
    <t>3m LIBOR</t>
  </si>
  <si>
    <t xml:space="preserve">LLYWODRAETH CYMRU </t>
  </si>
  <si>
    <t>RHEOLEIDDIO TAI</t>
  </si>
  <si>
    <t>FFURFLEN CYLLID PREIFAT</t>
  </si>
  <si>
    <t xml:space="preserve">CYMDEITHAS: </t>
  </si>
  <si>
    <t xml:space="preserve">HYD AT : </t>
  </si>
  <si>
    <t>Cyfeirnod</t>
  </si>
  <si>
    <t>Enw'r Benthyciwr</t>
  </si>
  <si>
    <t>Dyddiad Cytundeb y Benthyciad</t>
  </si>
  <si>
    <t>Gwerth Tynnu i Lawr y Benthyciad</t>
  </si>
  <si>
    <t>Dyddiad Tynnu i Lawr</t>
  </si>
  <si>
    <t>Balans y Benthyciad sy'n Weddill</t>
  </si>
  <si>
    <t>Math o Fenthyciad</t>
  </si>
  <si>
    <t>Cod y Math o Fenthyciad</t>
  </si>
  <si>
    <t>Dyddiad ad-dalu bwled</t>
  </si>
  <si>
    <t>Sefydlog neu Amrywiol</t>
  </si>
  <si>
    <t>Dyddiad Diwedd y Cyfnod Sefydlog</t>
  </si>
  <si>
    <t>Sail Amrywiol</t>
  </si>
  <si>
    <t>Yr Elw presennol os yw'n gymwys</t>
  </si>
  <si>
    <t>Y gyfradd llog presennol gan gynnwys yr elw</t>
  </si>
  <si>
    <t>Dewiswch</t>
  </si>
  <si>
    <t>cyllidwr 1</t>
  </si>
  <si>
    <t>cyllidwr 2</t>
  </si>
  <si>
    <t>Blynyddoedd</t>
  </si>
  <si>
    <t>Os yw'n Gymwys</t>
  </si>
  <si>
    <t>cyllidwr 3</t>
  </si>
  <si>
    <t>dd/g</t>
  </si>
  <si>
    <t>dd/mm/bbbb</t>
  </si>
  <si>
    <t>Dilynwch y cyfarwyddiadau hyn wrth lenwi'r ffurflen cyllid preifat - nod y rhan fwyaf o'r cyfarwyddiadau yw sicrhau y gellir cyfuno data yn ddidrafferth ar draws holl LCCau Cymru</t>
  </si>
  <si>
    <t>Llenwch y Rhannau melyn yn Adrannau A, B, C a D</t>
  </si>
  <si>
    <t>Mewnosodwch resi ychwanegol fel y bo angen yn Adrannau A ac C</t>
  </si>
  <si>
    <t>Rhaid nodi pob swm mewn £000s</t>
  </si>
  <si>
    <t>Peidiwch â newid fformat y colofnau</t>
  </si>
  <si>
    <t>Dylech gysoni'r benthyciadau sy'n weddill â'ch cyfrifon rheoli Ch4 a darparu manylion yr eitemau cysoni</t>
  </si>
  <si>
    <t>ADRAN A - MANYLION Y BENTHYCIADAU A GAFWYD</t>
  </si>
  <si>
    <t>Swm Cyfleuster y Benthyciad</t>
  </si>
  <si>
    <t>Cyfnod y Cyfleuster</t>
  </si>
  <si>
    <t>Sail amrywiol</t>
  </si>
  <si>
    <t>Os yw'n gymwys</t>
  </si>
  <si>
    <t>Cyfansymiau</t>
  </si>
  <si>
    <t>Ffioedd Cyfalafu</t>
  </si>
  <si>
    <t>Cysoni Eitemau:</t>
  </si>
  <si>
    <t>Cyfanswm y Benthyciadau Tai o Gyfrifon Rheoli Mawrth</t>
  </si>
  <si>
    <t>Cyfradd llog gyfartalog</t>
  </si>
  <si>
    <t>Rhaniad</t>
  </si>
  <si>
    <t>y Benthyciadau</t>
  </si>
  <si>
    <t>Sefydlog</t>
  </si>
  <si>
    <t>Amrywiol</t>
  </si>
  <si>
    <t>Cyfanswm</t>
  </si>
  <si>
    <t>ADRAN B - CRYNODEB O'R CYFLEUSTERAU</t>
  </si>
  <si>
    <t>Benthciwr/Benthycwyr</t>
  </si>
  <si>
    <t>Sylwadau</t>
  </si>
  <si>
    <t>(e) Gwerth presennol y cyfleusterau sydd ar gael</t>
  </si>
  <si>
    <t>(c) Cyfleusterau newydd a negodir ar hyn o bryd</t>
  </si>
  <si>
    <t>ADRAN C - CYFAMODAU BENTHYCIADAU AMRYWIOL</t>
  </si>
  <si>
    <t>Diffiniad                                                                                          (nodwch sail y cyfrifiad yn union)</t>
  </si>
  <si>
    <t>Terfyn y Cyfamod</t>
  </si>
  <si>
    <t>Diffyg llif ariannol blynyddol</t>
  </si>
  <si>
    <t>Dyled net fesul uned</t>
  </si>
  <si>
    <t>Gerio</t>
  </si>
  <si>
    <t>Sicrwydd Llog</t>
  </si>
  <si>
    <t>Uchafswm y diffyg arian parod cyn cyllido</t>
  </si>
  <si>
    <t>Benthyca Net / nifer yr unedau tai cymdeithasol</t>
  </si>
  <si>
    <t>Dyledion Net  / (asedau net + SHG)</t>
  </si>
  <si>
    <t>Gwarged gweithredu ac atgweirio mawr a gyfalafwyd llai dibrisiad eiddo / Taliadau llog net</t>
  </si>
  <si>
    <t>Cyfartaledd dros gyfnod treigl o 3 mlynedd</t>
  </si>
  <si>
    <t>ADRAN D - STOC HEB RWYMEDIGAETHAU</t>
  </si>
  <si>
    <t>Faint o unedau o stoc sydd heb rwymedigaethau ar hyn o bryd</t>
  </si>
  <si>
    <t>Nifer</t>
  </si>
  <si>
    <t>Beth yw gwerth amcangyfrifedig y sicrwydd a ddarperir gan y stoc sydd heb rwymedigaethau</t>
  </si>
  <si>
    <t>yn seiliedig ar 110% o EUV</t>
  </si>
  <si>
    <t>Beth yw gwerth amcangyfrifedig y sicrwydd dros ben sydd wedi ei gynnwys yn y benthyciadau presennol</t>
  </si>
  <si>
    <t>y benthyciadau</t>
  </si>
  <si>
    <t>Math o Gyfamod</t>
  </si>
  <si>
    <t>Datblygu  / cynllun penodol</t>
  </si>
  <si>
    <r>
      <t>Cod y Math o Fenthyciad</t>
    </r>
    <r>
      <rPr>
        <sz val="11"/>
        <rFont val="Arial"/>
        <family val="2"/>
      </rPr>
      <t xml:space="preserve"> (colofn 10)</t>
    </r>
  </si>
  <si>
    <t>Ad-daliad bwled / llog yn unig</t>
  </si>
  <si>
    <t>Ad-daliad confensiynol</t>
  </si>
  <si>
    <t>Llog gohiriedig</t>
  </si>
  <si>
    <t>Benthyciadau Tai Cymru gynt (Orchardbrook/Fresh)</t>
  </si>
  <si>
    <t>Cyfleuster gorddrafft</t>
  </si>
  <si>
    <t>Cysylltiedig â mynegai</t>
  </si>
  <si>
    <r>
      <t>Sefydlog neu amrywiol</t>
    </r>
    <r>
      <rPr>
        <sz val="11"/>
        <rFont val="Arial"/>
        <family val="2"/>
      </rPr>
      <t xml:space="preserve"> (colofn 12)</t>
    </r>
  </si>
  <si>
    <t>Cyfradd amrywiol</t>
  </si>
  <si>
    <t>Cyfradd sefydlog</t>
  </si>
  <si>
    <t xml:space="preserve">Hir dymor </t>
  </si>
  <si>
    <t>Cyfleuster bytholwyrdd / cylchdroi</t>
  </si>
  <si>
    <t>Pob dyddiad yn y fformat dd/mm/bbbb</t>
  </si>
  <si>
    <t>Rhaid cynnwys yr holl gyfleusterau gorddrafft</t>
  </si>
  <si>
    <t>Rhaid cynnwys pob benthyciad oddi wrth Lywodraeth Cymru ac Awdurdodau Lleol e.e: tir ar gyfer tai a byddaf yn eu hechdynnu at ddibenion y Ffurflen Cyllid Preifat Gyffredinol</t>
  </si>
  <si>
    <t>Nodwch yr elw ar y benthyciad pan fo'n gymwys (gan gynnwys ar gyfer benthyciadau cyfradd sefydlog)</t>
  </si>
  <si>
    <t xml:space="preserve">Pan fo cyfleuster cylchol wedi ei ad-dalu dylech leihau'r swm a dynnir i lawr - dylai fod yn hafal i'r swm sy'n weddill oherwydd fel arfer dyma fydd ad-daliadau bwled ar ddiwedd y cyfleuster </t>
  </si>
  <si>
    <r>
      <t>Math o Fenthyciad</t>
    </r>
    <r>
      <rPr>
        <b/>
        <sz val="11"/>
        <rFont val="Arial"/>
        <family val="2"/>
      </rPr>
      <t xml:space="preserve"> (</t>
    </r>
    <r>
      <rPr>
        <sz val="11"/>
        <rFont val="Arial"/>
        <family val="2"/>
      </rPr>
      <t>colofn 9)</t>
    </r>
  </si>
  <si>
    <t>Llog grisiog</t>
  </si>
  <si>
    <t>Isafwswm yr arian parod y mae'n ofynnol i'r sefydliad ei gynnal</t>
  </si>
  <si>
    <t>Ar gyfer Benthyciadau  Fresh, Orchardbrook (Tai Cymru gynt) defnyddiwch Orchardbrook fel cyllidwr</t>
  </si>
  <si>
    <t>(e) Y cyfleusterau dichonadwy sydd ar gael i'w tynnu i lawr</t>
  </si>
  <si>
    <t>Cyfleuster newydd gyda chyllidwr 3 am 10 mlynedd, yn cylchdroi ar elw o 1.5%</t>
  </si>
  <si>
    <t>cyllidwr 4</t>
  </si>
  <si>
    <t>Dylid ond nodi un dyddiad mewn maes dyddiad yn hytrach nag ystod - felly e.e. os oes 2 ad-daliad bwled nodwch y benthyciad ar ddwy res ar wahân</t>
  </si>
  <si>
    <t>Newidiadau ers 31 Mawrth 2024</t>
  </si>
  <si>
    <t>Cyfleusterau nas tynnwyd i lawr hyd at 31 Mawrth 2024</t>
  </si>
  <si>
    <t>(a) Llai'r swm a dynnwyd i lawr ers 31 Mawrth 2024</t>
  </si>
  <si>
    <t>(b) A'r cyfleusterau newydd sydd mewn lle ers 31 Mawrth 2024</t>
  </si>
  <si>
    <t>Gwerth arian parod ac adneuon byr dymor hyd at 31/3/24</t>
  </si>
  <si>
    <t>Y cyfrifiad hyd at 31/3/24</t>
  </si>
  <si>
    <t>Dyddiad dod i ben amcangyfrifedig Medi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</si>
</sst>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#,##0;\-#,##0;&quot;-&quot;"/>
    <numFmt numFmtId="166" formatCode="&quot;£&quot;#,##0"/>
    <numFmt numFmtId="167" formatCode="dd\-mmm\-yyyy"/>
    <numFmt numFmtId="168" formatCode="#,##0;\(#,##0\)"/>
  </numFmts>
  <fonts count="23" x14ac:knownFonts="1">
    <font>
      <sz val="12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233">
    <xf numFmtId="0" fontId="0" fillId="0" borderId="0" xfId="0"/>
    <xf numFmtId="0" fontId="1" fillId="0" borderId="0" xfId="1"/>
    <xf numFmtId="0" fontId="2" fillId="2" borderId="0" xfId="1" applyFont="1" applyFill="1" applyProtection="1">
      <protection locked="0"/>
    </xf>
    <xf numFmtId="0" fontId="2" fillId="2" borderId="0" xfId="1" applyFont="1" applyFill="1"/>
    <xf numFmtId="0" fontId="3" fillId="2" borderId="0" xfId="1" applyFont="1" applyFill="1"/>
    <xf numFmtId="0" fontId="4" fillId="2" borderId="0" xfId="1" applyFont="1" applyFill="1"/>
    <xf numFmtId="0" fontId="4" fillId="2" borderId="0" xfId="1" applyFont="1" applyFill="1" applyAlignment="1">
      <alignment horizontal="right"/>
    </xf>
    <xf numFmtId="0" fontId="5" fillId="2" borderId="0" xfId="1" applyFont="1" applyFill="1"/>
    <xf numFmtId="0" fontId="3" fillId="2" borderId="0" xfId="1" applyFont="1" applyFill="1" applyAlignment="1">
      <alignment horizontal="right"/>
    </xf>
    <xf numFmtId="0" fontId="6" fillId="2" borderId="0" xfId="1" applyFont="1" applyFill="1"/>
    <xf numFmtId="0" fontId="7" fillId="2" borderId="0" xfId="1" applyFont="1" applyFill="1"/>
    <xf numFmtId="0" fontId="2" fillId="2" borderId="0" xfId="1" applyFont="1" applyFill="1" applyAlignment="1">
      <alignment vertical="top" wrapText="1"/>
    </xf>
    <xf numFmtId="0" fontId="3" fillId="4" borderId="36" xfId="1" applyFont="1" applyFill="1" applyBorder="1" applyAlignment="1">
      <alignment horizontal="center" vertical="center" wrapText="1"/>
    </xf>
    <xf numFmtId="0" fontId="2" fillId="0" borderId="0" xfId="1" applyFont="1"/>
    <xf numFmtId="0" fontId="3" fillId="4" borderId="53" xfId="1" applyFont="1" applyFill="1" applyBorder="1" applyAlignment="1">
      <alignment horizontal="center" vertical="center" wrapText="1"/>
    </xf>
    <xf numFmtId="0" fontId="10" fillId="2" borderId="0" xfId="1" applyFont="1" applyFill="1"/>
    <xf numFmtId="0" fontId="12" fillId="2" borderId="0" xfId="1" applyFont="1" applyFill="1"/>
    <xf numFmtId="0" fontId="2" fillId="2" borderId="14" xfId="1" applyFont="1" applyFill="1" applyBorder="1"/>
    <xf numFmtId="0" fontId="2" fillId="2" borderId="15" xfId="1" applyFont="1" applyFill="1" applyBorder="1"/>
    <xf numFmtId="0" fontId="3" fillId="2" borderId="15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 wrapText="1"/>
    </xf>
    <xf numFmtId="0" fontId="11" fillId="2" borderId="15" xfId="1" applyFont="1" applyFill="1" applyBorder="1" applyAlignment="1">
      <alignment horizontal="center" wrapText="1"/>
    </xf>
    <xf numFmtId="0" fontId="11" fillId="2" borderId="14" xfId="1" applyFont="1" applyFill="1" applyBorder="1" applyAlignment="1">
      <alignment horizontal="center" wrapText="1"/>
    </xf>
    <xf numFmtId="0" fontId="2" fillId="2" borderId="14" xfId="1" applyFont="1" applyFill="1" applyBorder="1" applyAlignment="1">
      <alignment horizontal="left"/>
    </xf>
    <xf numFmtId="0" fontId="2" fillId="2" borderId="14" xfId="1" applyFont="1" applyFill="1" applyBorder="1" applyAlignment="1">
      <alignment wrapText="1"/>
    </xf>
    <xf numFmtId="0" fontId="1" fillId="0" borderId="15" xfId="1" applyBorder="1"/>
    <xf numFmtId="0" fontId="1" fillId="0" borderId="14" xfId="1" applyBorder="1"/>
    <xf numFmtId="0" fontId="3" fillId="2" borderId="11" xfId="1" applyFont="1" applyFill="1" applyBorder="1" applyAlignment="1">
      <alignment horizontal="center"/>
    </xf>
    <xf numFmtId="0" fontId="13" fillId="4" borderId="5" xfId="1" applyFont="1" applyFill="1" applyBorder="1" applyAlignment="1">
      <alignment horizontal="center"/>
    </xf>
    <xf numFmtId="0" fontId="13" fillId="4" borderId="6" xfId="1" applyFont="1" applyFill="1" applyBorder="1" applyAlignment="1">
      <alignment horizontal="center"/>
    </xf>
    <xf numFmtId="0" fontId="13" fillId="4" borderId="8" xfId="1" applyFont="1" applyFill="1" applyBorder="1" applyAlignment="1">
      <alignment horizontal="center"/>
    </xf>
    <xf numFmtId="0" fontId="13" fillId="4" borderId="7" xfId="1" applyFont="1" applyFill="1" applyBorder="1" applyAlignment="1">
      <alignment horizontal="center"/>
    </xf>
    <xf numFmtId="49" fontId="14" fillId="4" borderId="9" xfId="1" applyNumberFormat="1" applyFont="1" applyFill="1" applyBorder="1" applyAlignment="1">
      <alignment horizontal="center" vertical="center" wrapText="1"/>
    </xf>
    <xf numFmtId="49" fontId="14" fillId="4" borderId="10" xfId="1" applyNumberFormat="1" applyFont="1" applyFill="1" applyBorder="1" applyAlignment="1">
      <alignment vertical="center" wrapText="1"/>
    </xf>
    <xf numFmtId="49" fontId="14" fillId="4" borderId="12" xfId="1" applyNumberFormat="1" applyFont="1" applyFill="1" applyBorder="1" applyAlignment="1">
      <alignment horizontal="center" vertical="center" wrapText="1"/>
    </xf>
    <xf numFmtId="49" fontId="14" fillId="4" borderId="11" xfId="1" applyNumberFormat="1" applyFont="1" applyFill="1" applyBorder="1" applyAlignment="1">
      <alignment horizontal="center" vertical="center" wrapText="1"/>
    </xf>
    <xf numFmtId="0" fontId="14" fillId="2" borderId="17" xfId="1" applyFont="1" applyFill="1" applyBorder="1"/>
    <xf numFmtId="0" fontId="14" fillId="5" borderId="14" xfId="1" applyFont="1" applyFill="1" applyBorder="1"/>
    <xf numFmtId="164" fontId="14" fillId="3" borderId="1" xfId="3" applyNumberFormat="1" applyFont="1" applyFill="1" applyBorder="1" applyAlignment="1" applyProtection="1">
      <alignment horizontal="left"/>
    </xf>
    <xf numFmtId="0" fontId="14" fillId="5" borderId="2" xfId="1" applyFont="1" applyFill="1" applyBorder="1" applyAlignment="1">
      <alignment horizontal="right"/>
    </xf>
    <xf numFmtId="0" fontId="14" fillId="5" borderId="2" xfId="1" applyFont="1" applyFill="1" applyBorder="1"/>
    <xf numFmtId="0" fontId="14" fillId="5" borderId="15" xfId="1" applyFont="1" applyFill="1" applyBorder="1" applyAlignment="1">
      <alignment horizontal="right"/>
    </xf>
    <xf numFmtId="0" fontId="14" fillId="5" borderId="0" xfId="1" applyFont="1" applyFill="1"/>
    <xf numFmtId="0" fontId="14" fillId="5" borderId="15" xfId="1" applyFont="1" applyFill="1" applyBorder="1"/>
    <xf numFmtId="0" fontId="14" fillId="5" borderId="3" xfId="1" applyFont="1" applyFill="1" applyBorder="1"/>
    <xf numFmtId="0" fontId="10" fillId="2" borderId="17" xfId="1" applyFont="1" applyFill="1" applyBorder="1"/>
    <xf numFmtId="0" fontId="10" fillId="5" borderId="18" xfId="1" applyFont="1" applyFill="1" applyBorder="1"/>
    <xf numFmtId="0" fontId="14" fillId="5" borderId="19" xfId="1" applyFont="1" applyFill="1" applyBorder="1"/>
    <xf numFmtId="0" fontId="14" fillId="5" borderId="19" xfId="1" applyFont="1" applyFill="1" applyBorder="1" applyAlignment="1">
      <alignment horizontal="right"/>
    </xf>
    <xf numFmtId="0" fontId="10" fillId="5" borderId="19" xfId="1" applyFont="1" applyFill="1" applyBorder="1"/>
    <xf numFmtId="165" fontId="14" fillId="5" borderId="2" xfId="1" applyNumberFormat="1" applyFont="1" applyFill="1" applyBorder="1"/>
    <xf numFmtId="0" fontId="10" fillId="5" borderId="20" xfId="1" applyFont="1" applyFill="1" applyBorder="1"/>
    <xf numFmtId="0" fontId="10" fillId="5" borderId="21" xfId="1" applyFont="1" applyFill="1" applyBorder="1"/>
    <xf numFmtId="0" fontId="10" fillId="5" borderId="22" xfId="1" applyFont="1" applyFill="1" applyBorder="1"/>
    <xf numFmtId="0" fontId="14" fillId="4" borderId="36" xfId="1" applyFont="1" applyFill="1" applyBorder="1" applyAlignment="1">
      <alignment horizontal="center" vertical="center" wrapText="1"/>
    </xf>
    <xf numFmtId="0" fontId="10" fillId="5" borderId="24" xfId="1" applyFont="1" applyFill="1" applyBorder="1"/>
    <xf numFmtId="0" fontId="10" fillId="5" borderId="25" xfId="1" applyFont="1" applyFill="1" applyBorder="1"/>
    <xf numFmtId="0" fontId="10" fillId="5" borderId="25" xfId="1" applyFont="1" applyFill="1" applyBorder="1" applyAlignment="1">
      <alignment horizontal="center" wrapText="1"/>
    </xf>
    <xf numFmtId="0" fontId="10" fillId="5" borderId="16" xfId="1" applyFont="1" applyFill="1" applyBorder="1" applyAlignment="1">
      <alignment horizontal="center"/>
    </xf>
    <xf numFmtId="0" fontId="10" fillId="5" borderId="26" xfId="1" applyFont="1" applyFill="1" applyBorder="1"/>
    <xf numFmtId="0" fontId="10" fillId="5" borderId="0" xfId="1" applyFont="1" applyFill="1"/>
    <xf numFmtId="0" fontId="10" fillId="5" borderId="15" xfId="1" applyFont="1" applyFill="1" applyBorder="1" applyAlignment="1">
      <alignment horizontal="center" wrapText="1"/>
    </xf>
    <xf numFmtId="0" fontId="10" fillId="5" borderId="14" xfId="1" applyFont="1" applyFill="1" applyBorder="1" applyAlignment="1">
      <alignment horizontal="center" wrapText="1"/>
    </xf>
    <xf numFmtId="0" fontId="10" fillId="5" borderId="0" xfId="1" applyFont="1" applyFill="1" applyAlignment="1">
      <alignment horizontal="center" wrapText="1"/>
    </xf>
    <xf numFmtId="0" fontId="10" fillId="5" borderId="3" xfId="1" applyFont="1" applyFill="1" applyBorder="1" applyAlignment="1">
      <alignment horizontal="center"/>
    </xf>
    <xf numFmtId="165" fontId="14" fillId="3" borderId="3" xfId="2" applyNumberFormat="1" applyFont="1" applyFill="1" applyBorder="1" applyAlignment="1" applyProtection="1">
      <alignment horizontal="center"/>
    </xf>
    <xf numFmtId="0" fontId="14" fillId="5" borderId="26" xfId="1" applyFont="1" applyFill="1" applyBorder="1"/>
    <xf numFmtId="165" fontId="14" fillId="3" borderId="16" xfId="2" applyNumberFormat="1" applyFont="1" applyFill="1" applyBorder="1" applyAlignment="1" applyProtection="1">
      <alignment horizontal="center"/>
    </xf>
    <xf numFmtId="0" fontId="14" fillId="5" borderId="26" xfId="1" applyFont="1" applyFill="1" applyBorder="1" applyAlignment="1">
      <alignment horizontal="left" wrapText="1"/>
    </xf>
    <xf numFmtId="0" fontId="14" fillId="5" borderId="0" xfId="1" applyFont="1" applyFill="1" applyAlignment="1">
      <alignment horizontal="left" wrapText="1"/>
    </xf>
    <xf numFmtId="0" fontId="10" fillId="5" borderId="20" xfId="1" applyFont="1" applyFill="1" applyBorder="1" applyAlignment="1">
      <alignment horizontal="center" wrapText="1"/>
    </xf>
    <xf numFmtId="0" fontId="15" fillId="0" borderId="0" xfId="0" applyFont="1"/>
    <xf numFmtId="0" fontId="10" fillId="2" borderId="23" xfId="1" applyFont="1" applyFill="1" applyBorder="1"/>
    <xf numFmtId="0" fontId="14" fillId="2" borderId="23" xfId="1" applyFont="1" applyFill="1" applyBorder="1"/>
    <xf numFmtId="0" fontId="14" fillId="2" borderId="23" xfId="1" applyFont="1" applyFill="1" applyBorder="1" applyAlignment="1">
      <alignment horizontal="right"/>
    </xf>
    <xf numFmtId="0" fontId="14" fillId="2" borderId="0" xfId="1" applyFont="1" applyFill="1"/>
    <xf numFmtId="0" fontId="14" fillId="2" borderId="0" xfId="1" applyFont="1" applyFill="1" applyAlignment="1">
      <alignment horizontal="right"/>
    </xf>
    <xf numFmtId="0" fontId="14" fillId="2" borderId="0" xfId="1" applyFont="1" applyFill="1" applyAlignment="1">
      <alignment horizontal="left"/>
    </xf>
    <xf numFmtId="0" fontId="14" fillId="2" borderId="0" xfId="1" applyFont="1" applyFill="1" applyAlignment="1">
      <alignment horizontal="center"/>
    </xf>
    <xf numFmtId="165" fontId="10" fillId="5" borderId="48" xfId="1" applyNumberFormat="1" applyFont="1" applyFill="1" applyBorder="1"/>
    <xf numFmtId="166" fontId="14" fillId="3" borderId="6" xfId="1" applyNumberFormat="1" applyFont="1" applyFill="1" applyBorder="1" applyAlignment="1">
      <alignment horizontal="right"/>
    </xf>
    <xf numFmtId="166" fontId="14" fillId="3" borderId="32" xfId="1" applyNumberFormat="1" applyFont="1" applyFill="1" applyBorder="1" applyAlignment="1">
      <alignment horizontal="right"/>
    </xf>
    <xf numFmtId="164" fontId="14" fillId="3" borderId="49" xfId="1" applyNumberFormat="1" applyFont="1" applyFill="1" applyBorder="1" applyAlignment="1">
      <alignment horizontal="left"/>
    </xf>
    <xf numFmtId="9" fontId="14" fillId="3" borderId="26" xfId="1" applyNumberFormat="1" applyFont="1" applyFill="1" applyBorder="1" applyAlignment="1">
      <alignment horizontal="right"/>
    </xf>
    <xf numFmtId="9" fontId="14" fillId="3" borderId="2" xfId="1" applyNumberFormat="1" applyFont="1" applyFill="1" applyBorder="1" applyAlignment="1">
      <alignment horizontal="right"/>
    </xf>
    <xf numFmtId="9" fontId="14" fillId="3" borderId="17" xfId="1" applyNumberFormat="1" applyFont="1" applyFill="1" applyBorder="1" applyAlignment="1">
      <alignment horizontal="right"/>
    </xf>
    <xf numFmtId="0" fontId="10" fillId="2" borderId="0" xfId="1" applyFont="1" applyFill="1" applyAlignment="1">
      <alignment vertical="top" wrapText="1"/>
    </xf>
    <xf numFmtId="0" fontId="10" fillId="5" borderId="30" xfId="1" applyFont="1" applyFill="1" applyBorder="1"/>
    <xf numFmtId="0" fontId="14" fillId="3" borderId="26" xfId="1" applyFont="1" applyFill="1" applyBorder="1" applyAlignment="1">
      <alignment horizontal="right"/>
    </xf>
    <xf numFmtId="0" fontId="14" fillId="3" borderId="2" xfId="1" applyFont="1" applyFill="1" applyBorder="1" applyAlignment="1">
      <alignment horizontal="right"/>
    </xf>
    <xf numFmtId="0" fontId="14" fillId="3" borderId="17" xfId="1" applyFont="1" applyFill="1" applyBorder="1" applyAlignment="1">
      <alignment horizontal="right"/>
    </xf>
    <xf numFmtId="10" fontId="14" fillId="3" borderId="34" xfId="4" applyNumberFormat="1" applyFont="1" applyFill="1" applyBorder="1" applyProtection="1"/>
    <xf numFmtId="10" fontId="14" fillId="3" borderId="35" xfId="1" applyNumberFormat="1" applyFont="1" applyFill="1" applyBorder="1" applyAlignment="1">
      <alignment horizontal="right"/>
    </xf>
    <xf numFmtId="0" fontId="18" fillId="2" borderId="0" xfId="1" applyFont="1" applyFill="1"/>
    <xf numFmtId="0" fontId="14" fillId="4" borderId="37" xfId="1" applyFont="1" applyFill="1" applyBorder="1" applyAlignment="1">
      <alignment horizontal="center" vertical="center" wrapText="1"/>
    </xf>
    <xf numFmtId="0" fontId="14" fillId="5" borderId="54" xfId="1" applyFont="1" applyFill="1" applyBorder="1" applyAlignment="1">
      <alignment horizontal="center" wrapText="1"/>
    </xf>
    <xf numFmtId="0" fontId="14" fillId="5" borderId="55" xfId="1" applyFont="1" applyFill="1" applyBorder="1" applyAlignment="1">
      <alignment horizontal="center" wrapText="1"/>
    </xf>
    <xf numFmtId="0" fontId="14" fillId="5" borderId="34" xfId="1" applyFont="1" applyFill="1" applyBorder="1" applyAlignment="1">
      <alignment horizontal="center" wrapText="1"/>
    </xf>
    <xf numFmtId="0" fontId="16" fillId="6" borderId="29" xfId="0" applyFont="1" applyFill="1" applyBorder="1"/>
    <xf numFmtId="0" fontId="16" fillId="6" borderId="2" xfId="0" applyFont="1" applyFill="1" applyBorder="1"/>
    <xf numFmtId="0" fontId="16" fillId="6" borderId="9" xfId="0" applyFont="1" applyFill="1" applyBorder="1"/>
    <xf numFmtId="164" fontId="14" fillId="3" borderId="29" xfId="3" applyNumberFormat="1" applyFont="1" applyFill="1" applyBorder="1" applyAlignment="1" applyProtection="1">
      <alignment horizontal="left"/>
    </xf>
    <xf numFmtId="0" fontId="9" fillId="5" borderId="13" xfId="1" applyFont="1" applyFill="1" applyBorder="1"/>
    <xf numFmtId="0" fontId="9" fillId="5" borderId="14" xfId="1" applyFont="1" applyFill="1" applyBorder="1"/>
    <xf numFmtId="0" fontId="19" fillId="5" borderId="2" xfId="1" applyFont="1" applyFill="1" applyBorder="1" applyAlignment="1">
      <alignment horizontal="center" wrapText="1"/>
    </xf>
    <xf numFmtId="0" fontId="9" fillId="5" borderId="2" xfId="1" applyFont="1" applyFill="1" applyBorder="1" applyAlignment="1">
      <alignment horizontal="center"/>
    </xf>
    <xf numFmtId="0" fontId="9" fillId="5" borderId="29" xfId="1" applyFont="1" applyFill="1" applyBorder="1" applyAlignment="1">
      <alignment horizontal="center"/>
    </xf>
    <xf numFmtId="0" fontId="9" fillId="5" borderId="15" xfId="1" applyFont="1" applyFill="1" applyBorder="1" applyAlignment="1">
      <alignment horizontal="center"/>
    </xf>
    <xf numFmtId="0" fontId="11" fillId="2" borderId="14" xfId="1" applyFont="1" applyFill="1" applyBorder="1"/>
    <xf numFmtId="0" fontId="9" fillId="5" borderId="2" xfId="1" applyFont="1" applyFill="1" applyBorder="1" applyAlignment="1">
      <alignment horizontal="center" wrapText="1"/>
    </xf>
    <xf numFmtId="10" fontId="9" fillId="5" borderId="15" xfId="1" applyNumberFormat="1" applyFont="1" applyFill="1" applyBorder="1" applyAlignment="1">
      <alignment horizontal="center"/>
    </xf>
    <xf numFmtId="10" fontId="9" fillId="5" borderId="16" xfId="1" applyNumberFormat="1" applyFont="1" applyFill="1" applyBorder="1" applyAlignment="1">
      <alignment horizontal="center"/>
    </xf>
    <xf numFmtId="166" fontId="14" fillId="3" borderId="31" xfId="0" applyNumberFormat="1" applyFont="1" applyFill="1" applyBorder="1" applyAlignment="1">
      <alignment horizontal="right"/>
    </xf>
    <xf numFmtId="10" fontId="14" fillId="3" borderId="57" xfId="9" applyNumberFormat="1" applyFont="1" applyFill="1" applyBorder="1" applyAlignment="1" applyProtection="1">
      <alignment horizontal="right"/>
    </xf>
    <xf numFmtId="0" fontId="10" fillId="5" borderId="41" xfId="1" applyFont="1" applyFill="1" applyBorder="1"/>
    <xf numFmtId="0" fontId="10" fillId="5" borderId="14" xfId="1" applyFont="1" applyFill="1" applyBorder="1"/>
    <xf numFmtId="0" fontId="10" fillId="7" borderId="13" xfId="1" applyFont="1" applyFill="1" applyBorder="1" applyAlignment="1" applyProtection="1">
      <alignment horizontal="center"/>
      <protection locked="0"/>
    </xf>
    <xf numFmtId="0" fontId="10" fillId="7" borderId="14" xfId="1" applyFont="1" applyFill="1" applyBorder="1" applyAlignment="1" applyProtection="1">
      <alignment horizontal="left"/>
      <protection locked="0"/>
    </xf>
    <xf numFmtId="0" fontId="10" fillId="7" borderId="2" xfId="1" applyFont="1" applyFill="1" applyBorder="1" applyAlignment="1" applyProtection="1">
      <alignment horizontal="center"/>
      <protection locked="0"/>
    </xf>
    <xf numFmtId="14" fontId="10" fillId="7" borderId="15" xfId="1" applyNumberFormat="1" applyFont="1" applyFill="1" applyBorder="1" applyAlignment="1" applyProtection="1">
      <alignment horizontal="center"/>
      <protection locked="0"/>
    </xf>
    <xf numFmtId="0" fontId="10" fillId="7" borderId="15" xfId="1" applyFont="1" applyFill="1" applyBorder="1" applyAlignment="1" applyProtection="1">
      <alignment horizontal="center"/>
      <protection locked="0"/>
    </xf>
    <xf numFmtId="10" fontId="10" fillId="7" borderId="15" xfId="1" applyNumberFormat="1" applyFont="1" applyFill="1" applyBorder="1" applyAlignment="1" applyProtection="1">
      <alignment horizontal="center"/>
      <protection locked="0"/>
    </xf>
    <xf numFmtId="10" fontId="10" fillId="7" borderId="3" xfId="1" applyNumberFormat="1" applyFont="1" applyFill="1" applyBorder="1" applyAlignment="1" applyProtection="1">
      <alignment horizontal="center"/>
      <protection locked="0"/>
    </xf>
    <xf numFmtId="0" fontId="10" fillId="7" borderId="28" xfId="1" applyFont="1" applyFill="1" applyBorder="1" applyAlignment="1" applyProtection="1">
      <alignment horizontal="center"/>
      <protection locked="0"/>
    </xf>
    <xf numFmtId="165" fontId="14" fillId="7" borderId="4" xfId="1" applyNumberFormat="1" applyFont="1" applyFill="1" applyBorder="1" applyAlignment="1" applyProtection="1">
      <alignment horizontal="right"/>
      <protection locked="0"/>
    </xf>
    <xf numFmtId="0" fontId="10" fillId="7" borderId="0" xfId="1" applyFont="1" applyFill="1" applyAlignment="1" applyProtection="1">
      <alignment horizontal="center" wrapText="1"/>
      <protection locked="0"/>
    </xf>
    <xf numFmtId="168" fontId="14" fillId="7" borderId="3" xfId="2" applyNumberFormat="1" applyFont="1" applyFill="1" applyBorder="1" applyAlignment="1" applyProtection="1">
      <alignment horizontal="center"/>
      <protection locked="0"/>
    </xf>
    <xf numFmtId="165" fontId="14" fillId="7" borderId="3" xfId="2" applyNumberFormat="1" applyFont="1" applyFill="1" applyBorder="1" applyAlignment="1" applyProtection="1">
      <alignment horizontal="center"/>
      <protection locked="0"/>
    </xf>
    <xf numFmtId="0" fontId="14" fillId="7" borderId="3" xfId="1" applyFont="1" applyFill="1" applyBorder="1" applyAlignment="1" applyProtection="1">
      <alignment horizontal="center" vertical="center"/>
      <protection locked="0"/>
    </xf>
    <xf numFmtId="0" fontId="14" fillId="7" borderId="22" xfId="1" applyFont="1" applyFill="1" applyBorder="1" applyAlignment="1" applyProtection="1">
      <alignment horizontal="center" vertical="center"/>
      <protection locked="0"/>
    </xf>
    <xf numFmtId="49" fontId="10" fillId="7" borderId="26" xfId="1" applyNumberFormat="1" applyFont="1" applyFill="1" applyBorder="1" applyAlignment="1" applyProtection="1">
      <alignment horizontal="center"/>
      <protection locked="0"/>
    </xf>
    <xf numFmtId="0" fontId="10" fillId="7" borderId="2" xfId="1" applyFont="1" applyFill="1" applyBorder="1" applyAlignment="1" applyProtection="1">
      <alignment horizontal="center" vertical="center" wrapText="1"/>
      <protection locked="0"/>
    </xf>
    <xf numFmtId="3" fontId="10" fillId="7" borderId="2" xfId="1" applyNumberFormat="1" applyFont="1" applyFill="1" applyBorder="1" applyAlignment="1" applyProtection="1">
      <alignment horizontal="center"/>
      <protection locked="0"/>
    </xf>
    <xf numFmtId="3" fontId="10" fillId="7" borderId="2" xfId="1" applyNumberFormat="1" applyFont="1" applyFill="1" applyBorder="1" applyAlignment="1" applyProtection="1">
      <alignment horizontal="center" wrapText="1"/>
      <protection locked="0"/>
    </xf>
    <xf numFmtId="0" fontId="10" fillId="7" borderId="26" xfId="1" applyFont="1" applyFill="1" applyBorder="1" applyAlignment="1" applyProtection="1">
      <alignment horizontal="center"/>
      <protection locked="0"/>
    </xf>
    <xf numFmtId="9" fontId="10" fillId="7" borderId="2" xfId="1" applyNumberFormat="1" applyFont="1" applyFill="1" applyBorder="1" applyAlignment="1" applyProtection="1">
      <alignment horizontal="center"/>
      <protection locked="0"/>
    </xf>
    <xf numFmtId="0" fontId="10" fillId="7" borderId="2" xfId="1" applyFont="1" applyFill="1" applyBorder="1" applyAlignment="1" applyProtection="1">
      <alignment horizontal="center" wrapText="1"/>
      <protection locked="0"/>
    </xf>
    <xf numFmtId="0" fontId="10" fillId="7" borderId="27" xfId="1" applyFont="1" applyFill="1" applyBorder="1" applyAlignment="1" applyProtection="1">
      <alignment horizontal="center"/>
      <protection locked="0"/>
    </xf>
    <xf numFmtId="0" fontId="10" fillId="7" borderId="19" xfId="1" applyFont="1" applyFill="1" applyBorder="1" applyAlignment="1" applyProtection="1">
      <alignment horizontal="center" wrapText="1"/>
      <protection locked="0"/>
    </xf>
    <xf numFmtId="0" fontId="10" fillId="7" borderId="19" xfId="1" applyFont="1" applyFill="1" applyBorder="1" applyAlignment="1" applyProtection="1">
      <alignment horizontal="center"/>
      <protection locked="0"/>
    </xf>
    <xf numFmtId="165" fontId="14" fillId="7" borderId="37" xfId="2" applyNumberFormat="1" applyFont="1" applyFill="1" applyBorder="1" applyAlignment="1" applyProtection="1">
      <alignment horizontal="center"/>
      <protection locked="0"/>
    </xf>
    <xf numFmtId="165" fontId="14" fillId="7" borderId="54" xfId="2" applyNumberFormat="1" applyFont="1" applyFill="1" applyBorder="1" applyAlignment="1" applyProtection="1">
      <alignment horizontal="center"/>
      <protection locked="0"/>
    </xf>
    <xf numFmtId="165" fontId="14" fillId="7" borderId="56" xfId="2" applyNumberFormat="1" applyFont="1" applyFill="1" applyBorder="1" applyAlignment="1" applyProtection="1">
      <alignment horizontal="center"/>
      <protection locked="0"/>
    </xf>
    <xf numFmtId="165" fontId="10" fillId="7" borderId="2" xfId="2" applyNumberFormat="1" applyFont="1" applyFill="1" applyBorder="1" applyAlignment="1" applyProtection="1">
      <alignment horizontal="right"/>
      <protection locked="0"/>
    </xf>
    <xf numFmtId="14" fontId="10" fillId="7" borderId="2" xfId="1" applyNumberFormat="1" applyFont="1" applyFill="1" applyBorder="1" applyAlignment="1" applyProtection="1">
      <alignment horizontal="center"/>
      <protection locked="0"/>
    </xf>
    <xf numFmtId="10" fontId="10" fillId="7" borderId="2" xfId="1" applyNumberFormat="1" applyFont="1" applyFill="1" applyBorder="1" applyAlignment="1" applyProtection="1">
      <alignment horizontal="center"/>
      <protection locked="0"/>
    </xf>
    <xf numFmtId="165" fontId="10" fillId="7" borderId="2" xfId="1" applyNumberFormat="1" applyFont="1" applyFill="1" applyBorder="1" applyAlignment="1" applyProtection="1">
      <alignment horizontal="right"/>
      <protection locked="0"/>
    </xf>
    <xf numFmtId="165" fontId="10" fillId="7" borderId="9" xfId="1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1" fillId="0" borderId="0" xfId="0" applyFont="1"/>
    <xf numFmtId="0" fontId="0" fillId="8" borderId="0" xfId="0" applyFill="1"/>
    <xf numFmtId="0" fontId="10" fillId="8" borderId="0" xfId="1" applyFont="1" applyFill="1" applyAlignment="1" applyProtection="1">
      <alignment horizontal="left" vertical="top"/>
      <protection locked="0"/>
    </xf>
    <xf numFmtId="0" fontId="10" fillId="8" borderId="0" xfId="1" applyFont="1" applyFill="1" applyAlignment="1" applyProtection="1">
      <alignment vertical="top" wrapText="1"/>
      <protection locked="0"/>
    </xf>
    <xf numFmtId="0" fontId="10" fillId="8" borderId="0" xfId="1" applyFont="1" applyFill="1"/>
    <xf numFmtId="0" fontId="14" fillId="8" borderId="0" xfId="1" applyFont="1" applyFill="1" applyAlignment="1">
      <alignment horizontal="right"/>
    </xf>
    <xf numFmtId="0" fontId="17" fillId="8" borderId="0" xfId="1" applyFont="1" applyFill="1" applyAlignment="1">
      <alignment horizontal="left"/>
    </xf>
    <xf numFmtId="0" fontId="14" fillId="8" borderId="0" xfId="1" applyFont="1" applyFill="1" applyAlignment="1">
      <alignment horizontal="left"/>
    </xf>
    <xf numFmtId="0" fontId="2" fillId="8" borderId="0" xfId="1" applyFont="1" applyFill="1" applyAlignment="1">
      <alignment vertical="top" wrapText="1"/>
    </xf>
    <xf numFmtId="0" fontId="10" fillId="8" borderId="0" xfId="1" applyFont="1" applyFill="1" applyAlignment="1">
      <alignment vertical="top" wrapText="1"/>
    </xf>
    <xf numFmtId="0" fontId="14" fillId="8" borderId="0" xfId="1" applyFont="1" applyFill="1" applyAlignment="1" applyProtection="1">
      <alignment horizontal="left" vertical="top"/>
      <protection locked="0"/>
    </xf>
    <xf numFmtId="49" fontId="22" fillId="4" borderId="59" xfId="1" applyNumberFormat="1" applyFont="1" applyFill="1" applyBorder="1" applyAlignment="1">
      <alignment horizontal="center" vertical="center" wrapText="1"/>
    </xf>
    <xf numFmtId="0" fontId="22" fillId="4" borderId="53" xfId="1" applyFont="1" applyFill="1" applyBorder="1" applyAlignment="1">
      <alignment horizontal="center" vertical="center" wrapText="1"/>
    </xf>
    <xf numFmtId="0" fontId="1" fillId="0" borderId="10" xfId="1" applyBorder="1"/>
    <xf numFmtId="49" fontId="22" fillId="4" borderId="9" xfId="1" applyNumberFormat="1" applyFont="1" applyFill="1" applyBorder="1" applyAlignment="1">
      <alignment horizontal="center" vertical="center" wrapText="1"/>
    </xf>
    <xf numFmtId="0" fontId="10" fillId="9" borderId="23" xfId="1" applyFont="1" applyFill="1" applyBorder="1" applyAlignment="1">
      <alignment vertical="center" wrapText="1"/>
    </xf>
    <xf numFmtId="49" fontId="14" fillId="4" borderId="31" xfId="1" applyNumberFormat="1" applyFont="1" applyFill="1" applyBorder="1" applyAlignment="1">
      <alignment vertical="center" wrapText="1"/>
    </xf>
    <xf numFmtId="0" fontId="10" fillId="0" borderId="23" xfId="1" applyFont="1" applyBorder="1" applyAlignment="1">
      <alignment vertical="center" wrapText="1"/>
    </xf>
    <xf numFmtId="0" fontId="10" fillId="0" borderId="42" xfId="1" applyFont="1" applyBorder="1" applyAlignment="1">
      <alignment vertical="center" wrapText="1"/>
    </xf>
    <xf numFmtId="0" fontId="14" fillId="4" borderId="7" xfId="1" applyFont="1" applyFill="1" applyBorder="1" applyAlignment="1">
      <alignment horizontal="center" vertical="center" wrapText="1"/>
    </xf>
    <xf numFmtId="0" fontId="14" fillId="4" borderId="43" xfId="1" applyFont="1" applyFill="1" applyBorder="1" applyAlignment="1">
      <alignment horizontal="center" vertical="center" wrapText="1"/>
    </xf>
    <xf numFmtId="0" fontId="14" fillId="4" borderId="44" xfId="1" applyFont="1" applyFill="1" applyBorder="1" applyAlignment="1">
      <alignment horizontal="center" vertical="center" wrapText="1"/>
    </xf>
    <xf numFmtId="0" fontId="14" fillId="4" borderId="58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/>
    </xf>
    <xf numFmtId="0" fontId="4" fillId="7" borderId="20" xfId="1" applyFont="1" applyFill="1" applyBorder="1" applyAlignment="1" applyProtection="1">
      <alignment horizontal="center" wrapText="1"/>
      <protection locked="0"/>
    </xf>
    <xf numFmtId="167" fontId="4" fillId="7" borderId="20" xfId="1" applyNumberFormat="1" applyFont="1" applyFill="1" applyBorder="1" applyAlignment="1" applyProtection="1">
      <alignment horizontal="center"/>
      <protection locked="0"/>
    </xf>
    <xf numFmtId="0" fontId="4" fillId="7" borderId="20" xfId="1" applyFont="1" applyFill="1" applyBorder="1" applyAlignment="1" applyProtection="1">
      <alignment horizontal="center"/>
      <protection locked="0"/>
    </xf>
    <xf numFmtId="0" fontId="10" fillId="5" borderId="40" xfId="1" applyFont="1" applyFill="1" applyBorder="1" applyAlignment="1">
      <alignment horizontal="center" wrapText="1"/>
    </xf>
    <xf numFmtId="0" fontId="10" fillId="5" borderId="41" xfId="1" applyFont="1" applyFill="1" applyBorder="1" applyAlignment="1">
      <alignment horizontal="center" wrapText="1"/>
    </xf>
    <xf numFmtId="0" fontId="10" fillId="7" borderId="26" xfId="1" applyFont="1" applyFill="1" applyBorder="1" applyAlignment="1" applyProtection="1">
      <alignment horizontal="center" wrapText="1"/>
      <protection locked="0"/>
    </xf>
    <xf numFmtId="0" fontId="10" fillId="7" borderId="0" xfId="1" applyFont="1" applyFill="1" applyAlignment="1" applyProtection="1">
      <alignment horizontal="center" wrapText="1"/>
      <protection locked="0"/>
    </xf>
    <xf numFmtId="0" fontId="10" fillId="7" borderId="17" xfId="1" applyFont="1" applyFill="1" applyBorder="1" applyAlignment="1" applyProtection="1">
      <alignment horizontal="center" wrapText="1"/>
      <protection locked="0"/>
    </xf>
    <xf numFmtId="0" fontId="10" fillId="7" borderId="15" xfId="1" applyFont="1" applyFill="1" applyBorder="1" applyAlignment="1" applyProtection="1">
      <alignment horizontal="center" wrapText="1"/>
      <protection locked="0"/>
    </xf>
    <xf numFmtId="0" fontId="10" fillId="7" borderId="14" xfId="1" applyFont="1" applyFill="1" applyBorder="1" applyAlignment="1" applyProtection="1">
      <alignment horizontal="center" wrapText="1"/>
      <protection locked="0"/>
    </xf>
    <xf numFmtId="0" fontId="10" fillId="5" borderId="15" xfId="1" applyFont="1" applyFill="1" applyBorder="1" applyAlignment="1">
      <alignment horizontal="center" wrapText="1"/>
    </xf>
    <xf numFmtId="0" fontId="10" fillId="5" borderId="14" xfId="1" applyFont="1" applyFill="1" applyBorder="1" applyAlignment="1">
      <alignment horizontal="center" wrapText="1"/>
    </xf>
    <xf numFmtId="0" fontId="14" fillId="5" borderId="27" xfId="1" applyFont="1" applyFill="1" applyBorder="1" applyAlignment="1">
      <alignment horizontal="left" wrapText="1"/>
    </xf>
    <xf numFmtId="0" fontId="14" fillId="5" borderId="20" xfId="1" applyFont="1" applyFill="1" applyBorder="1" applyAlignment="1">
      <alignment horizontal="left" wrapText="1"/>
    </xf>
    <xf numFmtId="0" fontId="10" fillId="5" borderId="21" xfId="1" applyFont="1" applyFill="1" applyBorder="1" applyAlignment="1">
      <alignment horizontal="center" wrapText="1"/>
    </xf>
    <xf numFmtId="0" fontId="10" fillId="5" borderId="18" xfId="1" applyFont="1" applyFill="1" applyBorder="1" applyAlignment="1">
      <alignment horizontal="center" wrapText="1"/>
    </xf>
    <xf numFmtId="0" fontId="10" fillId="7" borderId="27" xfId="1" applyFont="1" applyFill="1" applyBorder="1" applyAlignment="1" applyProtection="1">
      <alignment horizontal="center" wrapText="1"/>
      <protection locked="0"/>
    </xf>
    <xf numFmtId="0" fontId="10" fillId="7" borderId="20" xfId="1" applyFont="1" applyFill="1" applyBorder="1" applyAlignment="1" applyProtection="1">
      <alignment horizontal="center" wrapText="1"/>
      <protection locked="0"/>
    </xf>
    <xf numFmtId="0" fontId="10" fillId="7" borderId="46" xfId="1" applyFont="1" applyFill="1" applyBorder="1" applyAlignment="1" applyProtection="1">
      <alignment horizontal="center" wrapText="1"/>
      <protection locked="0"/>
    </xf>
    <xf numFmtId="0" fontId="14" fillId="4" borderId="37" xfId="1" applyFont="1" applyFill="1" applyBorder="1" applyAlignment="1">
      <alignment horizontal="center" vertical="center" wrapText="1"/>
    </xf>
    <xf numFmtId="0" fontId="10" fillId="0" borderId="37" xfId="1" applyFont="1" applyBorder="1" applyAlignment="1">
      <alignment vertical="center" wrapText="1"/>
    </xf>
    <xf numFmtId="0" fontId="14" fillId="4" borderId="6" xfId="1" applyFont="1" applyFill="1" applyBorder="1" applyAlignment="1">
      <alignment horizontal="center" vertical="center" wrapText="1"/>
    </xf>
    <xf numFmtId="0" fontId="14" fillId="4" borderId="8" xfId="1" applyFont="1" applyFill="1" applyBorder="1" applyAlignment="1">
      <alignment horizontal="center" vertical="center" wrapText="1"/>
    </xf>
    <xf numFmtId="3" fontId="10" fillId="7" borderId="29" xfId="1" applyNumberFormat="1" applyFont="1" applyFill="1" applyBorder="1" applyAlignment="1" applyProtection="1">
      <alignment horizontal="center" wrapText="1"/>
      <protection locked="0"/>
    </xf>
    <xf numFmtId="3" fontId="10" fillId="7" borderId="16" xfId="1" applyNumberFormat="1" applyFont="1" applyFill="1" applyBorder="1" applyAlignment="1" applyProtection="1">
      <alignment horizontal="center" wrapText="1"/>
      <protection locked="0"/>
    </xf>
    <xf numFmtId="3" fontId="10" fillId="7" borderId="2" xfId="1" applyNumberFormat="1" applyFont="1" applyFill="1" applyBorder="1" applyAlignment="1" applyProtection="1">
      <alignment horizontal="center" wrapText="1"/>
      <protection locked="0"/>
    </xf>
    <xf numFmtId="3" fontId="10" fillId="7" borderId="3" xfId="1" applyNumberFormat="1" applyFont="1" applyFill="1" applyBorder="1" applyAlignment="1" applyProtection="1">
      <alignment horizontal="center" wrapText="1"/>
      <protection locked="0"/>
    </xf>
    <xf numFmtId="0" fontId="10" fillId="7" borderId="2" xfId="1" applyFont="1" applyFill="1" applyBorder="1" applyAlignment="1" applyProtection="1">
      <alignment horizontal="center" wrapText="1"/>
      <protection locked="0"/>
    </xf>
    <xf numFmtId="0" fontId="10" fillId="7" borderId="3" xfId="1" applyFont="1" applyFill="1" applyBorder="1" applyAlignment="1" applyProtection="1">
      <alignment horizontal="center" wrapText="1"/>
      <protection locked="0"/>
    </xf>
    <xf numFmtId="0" fontId="14" fillId="5" borderId="50" xfId="1" applyFont="1" applyFill="1" applyBorder="1" applyAlignment="1">
      <alignment horizontal="left" wrapText="1"/>
    </xf>
    <xf numFmtId="0" fontId="14" fillId="5" borderId="51" xfId="1" applyFont="1" applyFill="1" applyBorder="1" applyAlignment="1">
      <alignment horizontal="left" wrapText="1"/>
    </xf>
    <xf numFmtId="0" fontId="14" fillId="5" borderId="52" xfId="1" applyFont="1" applyFill="1" applyBorder="1" applyAlignment="1">
      <alignment horizontal="left" wrapText="1"/>
    </xf>
    <xf numFmtId="3" fontId="10" fillId="7" borderId="24" xfId="1" applyNumberFormat="1" applyFont="1" applyFill="1" applyBorder="1" applyAlignment="1" applyProtection="1">
      <alignment horizontal="center" wrapText="1"/>
      <protection locked="0"/>
    </xf>
    <xf numFmtId="3" fontId="10" fillId="7" borderId="25" xfId="1" applyNumberFormat="1" applyFont="1" applyFill="1" applyBorder="1" applyAlignment="1" applyProtection="1">
      <alignment horizontal="center" wrapText="1"/>
      <protection locked="0"/>
    </xf>
    <xf numFmtId="3" fontId="10" fillId="7" borderId="47" xfId="1" applyNumberFormat="1" applyFont="1" applyFill="1" applyBorder="1" applyAlignment="1" applyProtection="1">
      <alignment horizontal="center" wrapText="1"/>
      <protection locked="0"/>
    </xf>
    <xf numFmtId="0" fontId="14" fillId="5" borderId="33" xfId="1" applyFont="1" applyFill="1" applyBorder="1" applyAlignment="1">
      <alignment horizontal="left" vertical="center" wrapText="1"/>
    </xf>
    <xf numFmtId="0" fontId="14" fillId="5" borderId="38" xfId="1" applyFont="1" applyFill="1" applyBorder="1" applyAlignment="1">
      <alignment horizontal="left" vertical="center" wrapText="1"/>
    </xf>
    <xf numFmtId="0" fontId="14" fillId="5" borderId="39" xfId="1" applyFont="1" applyFill="1" applyBorder="1" applyAlignment="1">
      <alignment horizontal="left" vertical="center" wrapText="1"/>
    </xf>
    <xf numFmtId="3" fontId="10" fillId="7" borderId="33" xfId="1" applyNumberFormat="1" applyFont="1" applyFill="1" applyBorder="1" applyAlignment="1" applyProtection="1">
      <alignment horizontal="center" wrapText="1"/>
      <protection locked="0"/>
    </xf>
    <xf numFmtId="3" fontId="10" fillId="7" borderId="38" xfId="1" applyNumberFormat="1" applyFont="1" applyFill="1" applyBorder="1" applyAlignment="1" applyProtection="1">
      <alignment horizontal="center" wrapText="1"/>
      <protection locked="0"/>
    </xf>
    <xf numFmtId="3" fontId="10" fillId="7" borderId="35" xfId="1" applyNumberFormat="1" applyFont="1" applyFill="1" applyBorder="1" applyAlignment="1" applyProtection="1">
      <alignment horizontal="center" wrapText="1"/>
      <protection locked="0"/>
    </xf>
    <xf numFmtId="0" fontId="10" fillId="7" borderId="21" xfId="1" applyFont="1" applyFill="1" applyBorder="1" applyAlignment="1" applyProtection="1">
      <alignment horizontal="center" wrapText="1"/>
      <protection locked="0"/>
    </xf>
    <xf numFmtId="0" fontId="10" fillId="7" borderId="18" xfId="1" applyFont="1" applyFill="1" applyBorder="1" applyAlignment="1" applyProtection="1">
      <alignment horizontal="center" wrapText="1"/>
      <protection locked="0"/>
    </xf>
    <xf numFmtId="0" fontId="10" fillId="7" borderId="19" xfId="1" applyFont="1" applyFill="1" applyBorder="1" applyAlignment="1" applyProtection="1">
      <alignment horizontal="center" wrapText="1"/>
      <protection locked="0"/>
    </xf>
    <xf numFmtId="0" fontId="10" fillId="7" borderId="22" xfId="1" applyFont="1" applyFill="1" applyBorder="1" applyAlignment="1" applyProtection="1">
      <alignment horizontal="center" wrapText="1"/>
      <protection locked="0"/>
    </xf>
    <xf numFmtId="0" fontId="3" fillId="4" borderId="31" xfId="1" applyFont="1" applyFill="1" applyBorder="1" applyAlignment="1">
      <alignment horizontal="center" vertical="center" wrapText="1"/>
    </xf>
    <xf numFmtId="0" fontId="3" fillId="4" borderId="23" xfId="1" applyFont="1" applyFill="1" applyBorder="1" applyAlignment="1">
      <alignment horizontal="center" vertical="center" wrapText="1"/>
    </xf>
    <xf numFmtId="0" fontId="3" fillId="4" borderId="32" xfId="1" applyFont="1" applyFill="1" applyBorder="1" applyAlignment="1">
      <alignment horizontal="center" vertical="center" wrapText="1"/>
    </xf>
    <xf numFmtId="0" fontId="14" fillId="5" borderId="43" xfId="1" applyFont="1" applyFill="1" applyBorder="1" applyAlignment="1">
      <alignment horizontal="left" wrapText="1"/>
    </xf>
    <xf numFmtId="0" fontId="14" fillId="5" borderId="44" xfId="1" applyFont="1" applyFill="1" applyBorder="1" applyAlignment="1">
      <alignment horizontal="left" wrapText="1"/>
    </xf>
    <xf numFmtId="0" fontId="14" fillId="5" borderId="45" xfId="1" applyFont="1" applyFill="1" applyBorder="1" applyAlignment="1">
      <alignment horizontal="left" wrapText="1"/>
    </xf>
    <xf numFmtId="0" fontId="9" fillId="7" borderId="26" xfId="1" applyFont="1" applyFill="1" applyBorder="1" applyAlignment="1" applyProtection="1">
      <alignment horizontal="center" wrapText="1"/>
      <protection locked="0"/>
    </xf>
    <xf numFmtId="0" fontId="9" fillId="7" borderId="0" xfId="1" applyFont="1" applyFill="1" applyAlignment="1" applyProtection="1">
      <alignment horizontal="center" wrapText="1"/>
      <protection locked="0"/>
    </xf>
    <xf numFmtId="0" fontId="9" fillId="7" borderId="17" xfId="1" applyFont="1" applyFill="1" applyBorder="1" applyAlignment="1" applyProtection="1">
      <alignment horizontal="center" wrapText="1"/>
      <protection locked="0"/>
    </xf>
    <xf numFmtId="0" fontId="11" fillId="2" borderId="40" xfId="1" applyFont="1" applyFill="1" applyBorder="1" applyAlignment="1">
      <alignment horizontal="center" wrapText="1"/>
    </xf>
    <xf numFmtId="0" fontId="11" fillId="2" borderId="41" xfId="1" applyFont="1" applyFill="1" applyBorder="1" applyAlignment="1">
      <alignment horizontal="center" wrapText="1"/>
    </xf>
    <xf numFmtId="0" fontId="11" fillId="2" borderId="15" xfId="1" applyFont="1" applyFill="1" applyBorder="1" applyAlignment="1">
      <alignment horizontal="center" wrapText="1"/>
    </xf>
    <xf numFmtId="0" fontId="11" fillId="2" borderId="14" xfId="1" applyFont="1" applyFill="1" applyBorder="1" applyAlignment="1">
      <alignment horizontal="center" wrapText="1"/>
    </xf>
  </cellXfs>
  <cellStyles count="10">
    <cellStyle name="Comma 2" xfId="2" xr:uid="{00000000-0005-0000-0000-000000000000}"/>
    <cellStyle name="Comma 3" xfId="6" xr:uid="{00000000-0005-0000-0000-000001000000}"/>
    <cellStyle name="Currency 2" xfId="3" xr:uid="{00000000-0005-0000-0000-000002000000}"/>
    <cellStyle name="Currency 3" xfId="7" xr:uid="{00000000-0005-0000-0000-000003000000}"/>
    <cellStyle name="Normal" xfId="0" builtinId="0"/>
    <cellStyle name="Normal 2" xfId="1" xr:uid="{00000000-0005-0000-0000-000005000000}"/>
    <cellStyle name="Normal 3" xfId="5" xr:uid="{00000000-0005-0000-0000-000006000000}"/>
    <cellStyle name="Per cent" xfId="9" builtinId="5"/>
    <cellStyle name="Percent 2" xfId="4" xr:uid="{00000000-0005-0000-0000-000008000000}"/>
    <cellStyle name="Percent 3" xfId="8" xr:uid="{00000000-0005-0000-0000-000009000000}"/>
  </cellStyles>
  <dxfs count="0"/>
  <tableStyles count="0" defaultTableStyle="TableStyleMedium2" defaultPivotStyle="PivotStyleLight16"/>
  <colors>
    <mruColors>
      <color rgb="FFFFFFFF"/>
      <color rgb="FFFFFFCC"/>
      <color rgb="FFFFCC99"/>
      <color rgb="FF0099FF"/>
      <color rgb="FF66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5"/>
  <sheetViews>
    <sheetView topLeftCell="B1" zoomScale="130" zoomScaleNormal="130" workbookViewId="0">
      <selection activeCell="B21" sqref="B21"/>
    </sheetView>
  </sheetViews>
  <sheetFormatPr defaultRowHeight="15.5" x14ac:dyDescent="0.35"/>
  <cols>
    <col min="1" max="1" width="7" customWidth="1"/>
    <col min="2" max="2" width="103.23046875" customWidth="1"/>
  </cols>
  <sheetData>
    <row r="2" spans="1:2" ht="31" x14ac:dyDescent="0.35">
      <c r="B2" s="148" t="s">
        <v>44</v>
      </c>
    </row>
    <row r="4" spans="1:2" x14ac:dyDescent="0.35">
      <c r="A4" s="149">
        <v>1</v>
      </c>
      <c r="B4" t="s">
        <v>45</v>
      </c>
    </row>
    <row r="5" spans="1:2" x14ac:dyDescent="0.35">
      <c r="A5" s="149">
        <v>2</v>
      </c>
      <c r="B5" t="s">
        <v>46</v>
      </c>
    </row>
    <row r="6" spans="1:2" x14ac:dyDescent="0.35">
      <c r="A6" s="149">
        <v>3</v>
      </c>
      <c r="B6" s="151" t="s">
        <v>47</v>
      </c>
    </row>
    <row r="7" spans="1:2" x14ac:dyDescent="0.35">
      <c r="A7" s="149">
        <v>4</v>
      </c>
      <c r="B7" t="s">
        <v>103</v>
      </c>
    </row>
    <row r="8" spans="1:2" x14ac:dyDescent="0.35">
      <c r="A8" s="149">
        <v>5</v>
      </c>
      <c r="B8" t="s">
        <v>48</v>
      </c>
    </row>
    <row r="9" spans="1:2" x14ac:dyDescent="0.35">
      <c r="A9" s="149">
        <v>6</v>
      </c>
      <c r="B9" t="s">
        <v>104</v>
      </c>
    </row>
    <row r="10" spans="1:2" ht="31" x14ac:dyDescent="0.35">
      <c r="A10" s="149">
        <v>7</v>
      </c>
      <c r="B10" s="150" t="s">
        <v>105</v>
      </c>
    </row>
    <row r="11" spans="1:2" x14ac:dyDescent="0.35">
      <c r="A11" s="149">
        <v>8</v>
      </c>
      <c r="B11" t="s">
        <v>106</v>
      </c>
    </row>
    <row r="12" spans="1:2" x14ac:dyDescent="0.35">
      <c r="A12" s="149">
        <v>9</v>
      </c>
      <c r="B12" t="s">
        <v>111</v>
      </c>
    </row>
    <row r="13" spans="1:2" ht="31" x14ac:dyDescent="0.35">
      <c r="A13" s="149">
        <v>10</v>
      </c>
      <c r="B13" s="150" t="s">
        <v>115</v>
      </c>
    </row>
    <row r="14" spans="1:2" ht="31" x14ac:dyDescent="0.35">
      <c r="A14" s="149">
        <v>11</v>
      </c>
      <c r="B14" s="150" t="s">
        <v>107</v>
      </c>
    </row>
    <row r="15" spans="1:2" x14ac:dyDescent="0.35">
      <c r="A15" s="149">
        <v>12</v>
      </c>
      <c r="B15" s="150" t="s">
        <v>49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4"/>
  <sheetViews>
    <sheetView tabSelected="1" topLeftCell="A46" zoomScale="130" zoomScaleNormal="130" workbookViewId="0">
      <selection activeCell="F64" sqref="F64"/>
    </sheetView>
  </sheetViews>
  <sheetFormatPr defaultRowHeight="15.5" x14ac:dyDescent="0.35"/>
  <cols>
    <col min="1" max="1" width="7.3046875" customWidth="1"/>
    <col min="2" max="2" width="24.23046875" customWidth="1"/>
    <col min="4" max="4" width="8.84375" customWidth="1"/>
    <col min="6" max="6" width="9.53515625" customWidth="1"/>
    <col min="8" max="8" width="9.765625" customWidth="1"/>
    <col min="18" max="18" width="11.23046875" bestFit="1" customWidth="1"/>
  </cols>
  <sheetData>
    <row r="1" spans="1:18" x14ac:dyDescent="0.35">
      <c r="A1" s="1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18" x14ac:dyDescent="0.4">
      <c r="A2" s="174" t="s">
        <v>17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18" ht="18" x14ac:dyDescent="0.4">
      <c r="A3" s="174" t="s">
        <v>18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8" ht="18" x14ac:dyDescent="0.4">
      <c r="A4" s="174" t="s">
        <v>19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8" x14ac:dyDescent="0.3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8" ht="18.5" thickBot="1" x14ac:dyDescent="0.45">
      <c r="A6" s="5"/>
      <c r="B6" s="6" t="s">
        <v>20</v>
      </c>
      <c r="C6" s="175"/>
      <c r="D6" s="175"/>
      <c r="E6" s="175"/>
      <c r="F6" s="5"/>
      <c r="G6" s="5"/>
      <c r="H6" s="5"/>
      <c r="I6" s="6" t="s">
        <v>21</v>
      </c>
      <c r="J6" s="176">
        <v>45382</v>
      </c>
      <c r="K6" s="177"/>
      <c r="L6" s="4"/>
      <c r="M6" s="4"/>
      <c r="N6" s="4"/>
      <c r="O6" s="4"/>
      <c r="P6" s="4"/>
    </row>
    <row r="7" spans="1:18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8" x14ac:dyDescent="0.35">
      <c r="A8" s="7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8" ht="18" x14ac:dyDescent="0.4">
      <c r="A9" s="5" t="s">
        <v>50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8" ht="16" thickBot="1" x14ac:dyDescent="0.4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8" ht="12" customHeight="1" x14ac:dyDescent="0.35">
      <c r="A11" s="28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29">
        <v>9</v>
      </c>
      <c r="J11" s="29">
        <v>10</v>
      </c>
      <c r="K11" s="31">
        <v>11</v>
      </c>
      <c r="L11" s="29">
        <v>12</v>
      </c>
      <c r="M11" s="31">
        <v>13</v>
      </c>
      <c r="N11" s="31">
        <v>14</v>
      </c>
      <c r="O11" s="29">
        <v>15</v>
      </c>
      <c r="P11" s="30">
        <v>16</v>
      </c>
      <c r="Q11" s="71"/>
      <c r="R11" s="71"/>
    </row>
    <row r="12" spans="1:18" ht="49.5" customHeight="1" x14ac:dyDescent="0.35">
      <c r="A12" s="162" t="s">
        <v>22</v>
      </c>
      <c r="B12" s="33" t="s">
        <v>23</v>
      </c>
      <c r="C12" s="32" t="s">
        <v>51</v>
      </c>
      <c r="D12" s="32" t="s">
        <v>24</v>
      </c>
      <c r="E12" s="32" t="s">
        <v>52</v>
      </c>
      <c r="F12" s="32" t="s">
        <v>25</v>
      </c>
      <c r="G12" s="32" t="s">
        <v>26</v>
      </c>
      <c r="H12" s="32" t="s">
        <v>27</v>
      </c>
      <c r="I12" s="32" t="s">
        <v>28</v>
      </c>
      <c r="J12" s="32" t="s">
        <v>29</v>
      </c>
      <c r="K12" s="35" t="s">
        <v>30</v>
      </c>
      <c r="L12" s="32" t="s">
        <v>31</v>
      </c>
      <c r="M12" s="35" t="s">
        <v>32</v>
      </c>
      <c r="N12" s="35" t="s">
        <v>53</v>
      </c>
      <c r="O12" s="32" t="s">
        <v>34</v>
      </c>
      <c r="P12" s="34" t="s">
        <v>35</v>
      </c>
      <c r="Q12" s="71"/>
      <c r="R12" s="71"/>
    </row>
    <row r="13" spans="1:18" ht="12" customHeight="1" x14ac:dyDescent="0.35">
      <c r="A13" s="102"/>
      <c r="B13" s="103"/>
      <c r="C13" s="109" t="s">
        <v>0</v>
      </c>
      <c r="D13" s="109" t="s">
        <v>43</v>
      </c>
      <c r="E13" s="104" t="s">
        <v>39</v>
      </c>
      <c r="F13" s="109" t="s">
        <v>0</v>
      </c>
      <c r="G13" s="109" t="s">
        <v>43</v>
      </c>
      <c r="H13" s="109" t="s">
        <v>0</v>
      </c>
      <c r="I13" s="105" t="s">
        <v>36</v>
      </c>
      <c r="J13" s="105" t="s">
        <v>36</v>
      </c>
      <c r="K13" s="106" t="s">
        <v>54</v>
      </c>
      <c r="L13" s="106" t="s">
        <v>36</v>
      </c>
      <c r="M13" s="107" t="s">
        <v>54</v>
      </c>
      <c r="N13" s="107" t="s">
        <v>54</v>
      </c>
      <c r="O13" s="110">
        <v>0</v>
      </c>
      <c r="P13" s="111">
        <v>0</v>
      </c>
      <c r="Q13" s="71"/>
      <c r="R13" s="71"/>
    </row>
    <row r="14" spans="1:18" ht="12" customHeight="1" x14ac:dyDescent="0.35">
      <c r="A14" s="116"/>
      <c r="B14" s="117"/>
      <c r="C14" s="143"/>
      <c r="D14" s="144"/>
      <c r="E14" s="118"/>
      <c r="F14" s="143"/>
      <c r="G14" s="144"/>
      <c r="H14" s="143"/>
      <c r="I14" s="118"/>
      <c r="J14" s="118"/>
      <c r="K14" s="118"/>
      <c r="L14" s="118"/>
      <c r="M14" s="119"/>
      <c r="N14" s="120"/>
      <c r="O14" s="121"/>
      <c r="P14" s="122"/>
      <c r="Q14" s="71"/>
      <c r="R14" s="71"/>
    </row>
    <row r="15" spans="1:18" ht="12" customHeight="1" x14ac:dyDescent="0.35">
      <c r="A15" s="116"/>
      <c r="B15" s="117"/>
      <c r="C15" s="143"/>
      <c r="D15" s="144"/>
      <c r="E15" s="118"/>
      <c r="F15" s="143"/>
      <c r="G15" s="144"/>
      <c r="H15" s="143"/>
      <c r="I15" s="118"/>
      <c r="J15" s="118"/>
      <c r="K15" s="118"/>
      <c r="L15" s="118"/>
      <c r="M15" s="119"/>
      <c r="N15" s="120"/>
      <c r="O15" s="121"/>
      <c r="P15" s="122"/>
      <c r="Q15" s="71"/>
      <c r="R15" s="71"/>
    </row>
    <row r="16" spans="1:18" ht="12" customHeight="1" x14ac:dyDescent="0.35">
      <c r="A16" s="116"/>
      <c r="B16" s="117"/>
      <c r="C16" s="143"/>
      <c r="D16" s="144"/>
      <c r="E16" s="118"/>
      <c r="F16" s="143"/>
      <c r="G16" s="144"/>
      <c r="H16" s="143"/>
      <c r="I16" s="118"/>
      <c r="J16" s="118"/>
      <c r="K16" s="144"/>
      <c r="L16" s="118"/>
      <c r="M16" s="119"/>
      <c r="N16" s="120"/>
      <c r="O16" s="121"/>
      <c r="P16" s="122"/>
      <c r="Q16" s="71"/>
      <c r="R16" s="71"/>
    </row>
    <row r="17" spans="1:18" ht="12" customHeight="1" x14ac:dyDescent="0.35">
      <c r="A17" s="116"/>
      <c r="B17" s="117"/>
      <c r="C17" s="143"/>
      <c r="D17" s="144"/>
      <c r="E17" s="118"/>
      <c r="F17" s="143"/>
      <c r="G17" s="144"/>
      <c r="H17" s="143"/>
      <c r="I17" s="118"/>
      <c r="J17" s="118"/>
      <c r="K17" s="118"/>
      <c r="L17" s="118"/>
      <c r="M17" s="120"/>
      <c r="N17" s="120"/>
      <c r="O17" s="121"/>
      <c r="P17" s="122"/>
      <c r="Q17" s="71"/>
      <c r="R17" s="71"/>
    </row>
    <row r="18" spans="1:18" ht="12" customHeight="1" x14ac:dyDescent="0.35">
      <c r="A18" s="116"/>
      <c r="B18" s="117"/>
      <c r="C18" s="143"/>
      <c r="D18" s="144"/>
      <c r="E18" s="118"/>
      <c r="F18" s="143"/>
      <c r="G18" s="144"/>
      <c r="H18" s="143"/>
      <c r="I18" s="118"/>
      <c r="J18" s="118"/>
      <c r="K18" s="118"/>
      <c r="L18" s="118"/>
      <c r="M18" s="120"/>
      <c r="N18" s="120"/>
      <c r="O18" s="121"/>
      <c r="P18" s="122"/>
      <c r="Q18" s="71"/>
      <c r="R18" s="71"/>
    </row>
    <row r="19" spans="1:18" ht="12" customHeight="1" x14ac:dyDescent="0.35">
      <c r="A19" s="116"/>
      <c r="B19" s="117"/>
      <c r="C19" s="143"/>
      <c r="D19" s="144"/>
      <c r="E19" s="118"/>
      <c r="F19" s="143"/>
      <c r="G19" s="144"/>
      <c r="H19" s="143"/>
      <c r="I19" s="118"/>
      <c r="J19" s="118"/>
      <c r="K19" s="118"/>
      <c r="L19" s="118"/>
      <c r="M19" s="120"/>
      <c r="N19" s="120"/>
      <c r="O19" s="121"/>
      <c r="P19" s="122"/>
      <c r="Q19" s="71"/>
      <c r="R19" s="71"/>
    </row>
    <row r="20" spans="1:18" ht="12" customHeight="1" x14ac:dyDescent="0.35">
      <c r="A20" s="116"/>
      <c r="B20" s="117"/>
      <c r="C20" s="143"/>
      <c r="D20" s="144"/>
      <c r="E20" s="118"/>
      <c r="F20" s="143"/>
      <c r="G20" s="144"/>
      <c r="H20" s="143"/>
      <c r="I20" s="118"/>
      <c r="J20" s="118"/>
      <c r="K20" s="118"/>
      <c r="L20" s="118"/>
      <c r="M20" s="120"/>
      <c r="N20" s="120"/>
      <c r="O20" s="121"/>
      <c r="P20" s="122"/>
      <c r="Q20" s="71"/>
      <c r="R20" s="71"/>
    </row>
    <row r="21" spans="1:18" ht="12" customHeight="1" x14ac:dyDescent="0.35">
      <c r="A21" s="116"/>
      <c r="B21" s="117"/>
      <c r="C21" s="143"/>
      <c r="D21" s="144"/>
      <c r="E21" s="118"/>
      <c r="F21" s="143"/>
      <c r="G21" s="144"/>
      <c r="H21" s="143"/>
      <c r="I21" s="118"/>
      <c r="J21" s="118"/>
      <c r="K21" s="118"/>
      <c r="L21" s="118"/>
      <c r="M21" s="120"/>
      <c r="N21" s="120"/>
      <c r="O21" s="121"/>
      <c r="P21" s="122"/>
      <c r="Q21" s="71"/>
      <c r="R21" s="71"/>
    </row>
    <row r="22" spans="1:18" ht="12" customHeight="1" x14ac:dyDescent="0.35">
      <c r="A22" s="116"/>
      <c r="B22" s="117"/>
      <c r="C22" s="143"/>
      <c r="D22" s="144"/>
      <c r="E22" s="118"/>
      <c r="F22" s="143"/>
      <c r="G22" s="144"/>
      <c r="H22" s="143"/>
      <c r="I22" s="118"/>
      <c r="J22" s="118"/>
      <c r="K22" s="144"/>
      <c r="L22" s="118"/>
      <c r="M22" s="120"/>
      <c r="N22" s="120"/>
      <c r="O22" s="121"/>
      <c r="P22" s="122"/>
      <c r="Q22" s="71"/>
      <c r="R22" s="71"/>
    </row>
    <row r="23" spans="1:18" ht="12" customHeight="1" x14ac:dyDescent="0.35">
      <c r="A23" s="116"/>
      <c r="B23" s="117"/>
      <c r="C23" s="143"/>
      <c r="D23" s="144"/>
      <c r="E23" s="118"/>
      <c r="F23" s="143"/>
      <c r="G23" s="144"/>
      <c r="H23" s="143"/>
      <c r="I23" s="118"/>
      <c r="J23" s="118"/>
      <c r="K23" s="145"/>
      <c r="L23" s="118"/>
      <c r="M23" s="120"/>
      <c r="N23" s="120"/>
      <c r="O23" s="121"/>
      <c r="P23" s="122"/>
      <c r="Q23" s="71"/>
      <c r="R23" s="71"/>
    </row>
    <row r="24" spans="1:18" ht="12" customHeight="1" x14ac:dyDescent="0.35">
      <c r="A24" s="116"/>
      <c r="B24" s="117"/>
      <c r="C24" s="143"/>
      <c r="D24" s="118"/>
      <c r="E24" s="118"/>
      <c r="F24" s="143"/>
      <c r="G24" s="118"/>
      <c r="H24" s="143"/>
      <c r="I24" s="118"/>
      <c r="J24" s="118"/>
      <c r="K24" s="145"/>
      <c r="L24" s="118"/>
      <c r="M24" s="120"/>
      <c r="N24" s="120"/>
      <c r="O24" s="121"/>
      <c r="P24" s="122"/>
      <c r="Q24" s="71"/>
    </row>
    <row r="25" spans="1:18" ht="12" customHeight="1" x14ac:dyDescent="0.35">
      <c r="A25" s="116"/>
      <c r="B25" s="117"/>
      <c r="C25" s="143"/>
      <c r="D25" s="118"/>
      <c r="E25" s="118"/>
      <c r="F25" s="143"/>
      <c r="G25" s="118"/>
      <c r="H25" s="143"/>
      <c r="I25" s="118"/>
      <c r="J25" s="118"/>
      <c r="K25" s="145"/>
      <c r="L25" s="118"/>
      <c r="M25" s="120"/>
      <c r="N25" s="120"/>
      <c r="O25" s="121"/>
      <c r="P25" s="122"/>
      <c r="Q25" s="71"/>
    </row>
    <row r="26" spans="1:18" ht="12" customHeight="1" x14ac:dyDescent="0.35">
      <c r="A26" s="116"/>
      <c r="B26" s="117"/>
      <c r="C26" s="143"/>
      <c r="D26" s="118"/>
      <c r="E26" s="118"/>
      <c r="F26" s="143"/>
      <c r="G26" s="118"/>
      <c r="H26" s="143"/>
      <c r="I26" s="118"/>
      <c r="J26" s="118"/>
      <c r="K26" s="145"/>
      <c r="L26" s="118"/>
      <c r="M26" s="120" t="s">
        <v>1</v>
      </c>
      <c r="N26" s="120"/>
      <c r="O26" s="121"/>
      <c r="P26" s="122"/>
      <c r="Q26" s="71"/>
    </row>
    <row r="27" spans="1:18" ht="12" customHeight="1" x14ac:dyDescent="0.35">
      <c r="A27" s="116"/>
      <c r="B27" s="117"/>
      <c r="C27" s="143"/>
      <c r="D27" s="118"/>
      <c r="E27" s="118"/>
      <c r="F27" s="143"/>
      <c r="G27" s="118"/>
      <c r="H27" s="143"/>
      <c r="I27" s="118"/>
      <c r="J27" s="118"/>
      <c r="K27" s="145"/>
      <c r="L27" s="118"/>
      <c r="M27" s="120" t="s">
        <v>1</v>
      </c>
      <c r="N27" s="120"/>
      <c r="O27" s="121"/>
      <c r="P27" s="122"/>
      <c r="Q27" s="71"/>
    </row>
    <row r="28" spans="1:18" ht="12" customHeight="1" x14ac:dyDescent="0.35">
      <c r="A28" s="116"/>
      <c r="B28" s="117"/>
      <c r="C28" s="143"/>
      <c r="D28" s="118"/>
      <c r="E28" s="118"/>
      <c r="F28" s="143"/>
      <c r="G28" s="118"/>
      <c r="H28" s="143"/>
      <c r="I28" s="118"/>
      <c r="J28" s="118"/>
      <c r="K28" s="145"/>
      <c r="L28" s="118"/>
      <c r="M28" s="120" t="s">
        <v>1</v>
      </c>
      <c r="N28" s="120"/>
      <c r="O28" s="121"/>
      <c r="P28" s="122"/>
      <c r="Q28" s="71"/>
    </row>
    <row r="29" spans="1:18" ht="12" customHeight="1" x14ac:dyDescent="0.35">
      <c r="A29" s="116"/>
      <c r="B29" s="117"/>
      <c r="C29" s="143"/>
      <c r="D29" s="118"/>
      <c r="E29" s="118"/>
      <c r="F29" s="143"/>
      <c r="G29" s="118"/>
      <c r="H29" s="143"/>
      <c r="I29" s="118"/>
      <c r="J29" s="118"/>
      <c r="K29" s="145"/>
      <c r="L29" s="118"/>
      <c r="M29" s="120" t="s">
        <v>1</v>
      </c>
      <c r="N29" s="120"/>
      <c r="O29" s="121"/>
      <c r="P29" s="122"/>
      <c r="Q29" s="71"/>
    </row>
    <row r="30" spans="1:18" ht="12" customHeight="1" x14ac:dyDescent="0.35">
      <c r="A30" s="116"/>
      <c r="B30" s="117"/>
      <c r="C30" s="143"/>
      <c r="D30" s="144"/>
      <c r="E30" s="118"/>
      <c r="F30" s="143"/>
      <c r="G30" s="144"/>
      <c r="H30" s="143"/>
      <c r="I30" s="118"/>
      <c r="J30" s="118"/>
      <c r="K30" s="145"/>
      <c r="L30" s="118"/>
      <c r="M30" s="120"/>
      <c r="N30" s="120"/>
      <c r="O30" s="121"/>
      <c r="P30" s="122"/>
      <c r="Q30" s="71"/>
      <c r="R30" s="71"/>
    </row>
    <row r="31" spans="1:18" ht="12" customHeight="1" thickBot="1" x14ac:dyDescent="0.4">
      <c r="A31" s="123"/>
      <c r="B31" s="117"/>
      <c r="C31" s="146"/>
      <c r="D31" s="118"/>
      <c r="E31" s="118"/>
      <c r="F31" s="146"/>
      <c r="G31" s="118"/>
      <c r="H31" s="147"/>
      <c r="I31" s="118"/>
      <c r="J31" s="118"/>
      <c r="K31" s="145"/>
      <c r="L31" s="118"/>
      <c r="M31" s="120" t="s">
        <v>1</v>
      </c>
      <c r="N31" s="120"/>
      <c r="O31" s="121"/>
      <c r="P31" s="122"/>
      <c r="Q31" s="71"/>
      <c r="R31" s="71"/>
    </row>
    <row r="32" spans="1:18" ht="12" customHeight="1" thickBot="1" x14ac:dyDescent="0.4">
      <c r="A32" s="36"/>
      <c r="B32" s="37" t="s">
        <v>55</v>
      </c>
      <c r="C32" s="38">
        <f>SUM(C14:C31)</f>
        <v>0</v>
      </c>
      <c r="D32" s="39"/>
      <c r="E32" s="40"/>
      <c r="F32" s="38">
        <f>SUM(F14:F31)</f>
        <v>0</v>
      </c>
      <c r="G32" s="41"/>
      <c r="H32" s="101">
        <f>SUM(H14:H31)</f>
        <v>0</v>
      </c>
      <c r="I32" s="37"/>
      <c r="J32" s="42"/>
      <c r="K32" s="40"/>
      <c r="L32" s="40"/>
      <c r="M32" s="43"/>
      <c r="N32" s="43"/>
      <c r="O32" s="43"/>
      <c r="P32" s="44"/>
      <c r="Q32" s="71"/>
      <c r="R32" s="71"/>
    </row>
    <row r="33" spans="1:18" ht="12" customHeight="1" thickTop="1" thickBot="1" x14ac:dyDescent="0.4">
      <c r="A33" s="45"/>
      <c r="B33" s="46"/>
      <c r="C33" s="47"/>
      <c r="D33" s="48"/>
      <c r="E33" s="49"/>
      <c r="F33" s="47"/>
      <c r="G33" s="48"/>
      <c r="H33" s="50"/>
      <c r="I33" s="49"/>
      <c r="J33" s="51"/>
      <c r="K33" s="49"/>
      <c r="L33" s="49"/>
      <c r="M33" s="52"/>
      <c r="N33" s="52"/>
      <c r="O33" s="52"/>
      <c r="P33" s="53"/>
      <c r="Q33" s="71"/>
      <c r="R33" s="71"/>
    </row>
    <row r="34" spans="1:18" ht="12" customHeight="1" x14ac:dyDescent="0.35">
      <c r="A34" s="15"/>
      <c r="B34" s="72"/>
      <c r="C34" s="73"/>
      <c r="D34" s="74"/>
      <c r="E34" s="73"/>
      <c r="F34" s="74"/>
      <c r="G34" s="74"/>
      <c r="H34" s="124"/>
      <c r="I34" s="15"/>
      <c r="J34" s="72"/>
      <c r="K34" s="72"/>
      <c r="L34" s="72"/>
      <c r="M34" s="72"/>
      <c r="N34" s="72"/>
      <c r="O34" s="15"/>
      <c r="P34" s="15"/>
      <c r="Q34" s="71"/>
      <c r="R34" s="71"/>
    </row>
    <row r="35" spans="1:18" ht="12" customHeight="1" thickBot="1" x14ac:dyDescent="0.4">
      <c r="A35" s="75"/>
      <c r="B35" s="155"/>
      <c r="C35" s="155"/>
      <c r="D35" s="76" t="s">
        <v>57</v>
      </c>
      <c r="E35" s="77"/>
      <c r="F35" s="76"/>
      <c r="G35" s="76"/>
      <c r="H35" s="124"/>
      <c r="I35" s="15"/>
      <c r="J35" s="15"/>
      <c r="K35" s="16"/>
      <c r="L35" s="16"/>
      <c r="M35" s="78" t="s">
        <v>62</v>
      </c>
      <c r="N35" s="78" t="s">
        <v>63</v>
      </c>
      <c r="O35" s="78" t="s">
        <v>64</v>
      </c>
      <c r="P35" s="15"/>
      <c r="Q35" s="71"/>
      <c r="R35" s="71"/>
    </row>
    <row r="36" spans="1:18" ht="12" customHeight="1" x14ac:dyDescent="0.35">
      <c r="A36" s="75"/>
      <c r="B36" s="155"/>
      <c r="C36" s="155"/>
      <c r="D36" s="158" t="s">
        <v>56</v>
      </c>
      <c r="E36" s="155"/>
      <c r="F36" s="156"/>
      <c r="G36" s="76"/>
      <c r="H36" s="124"/>
      <c r="I36" s="15"/>
      <c r="J36" s="15"/>
      <c r="K36" s="16"/>
      <c r="L36" s="76" t="s">
        <v>60</v>
      </c>
      <c r="M36" s="112">
        <f>SUMIF(L12:L31,"F",H12:H31)</f>
        <v>0</v>
      </c>
      <c r="N36" s="80">
        <f>SUMIF(L12:L31,"V",H12:H31)</f>
        <v>0</v>
      </c>
      <c r="O36" s="81">
        <f>+M36+N36</f>
        <v>0</v>
      </c>
      <c r="P36" s="15"/>
      <c r="Q36" s="71"/>
      <c r="R36" s="98">
        <f>SUMIF(I12:I31,"E",H12:H31)</f>
        <v>0</v>
      </c>
    </row>
    <row r="37" spans="1:18" ht="12" customHeight="1" x14ac:dyDescent="0.35">
      <c r="A37" s="75"/>
      <c r="B37" s="157" t="s">
        <v>1</v>
      </c>
      <c r="C37" s="158"/>
      <c r="D37" s="155"/>
      <c r="E37" s="158"/>
      <c r="F37" s="156"/>
      <c r="G37" s="76"/>
      <c r="H37" s="124"/>
      <c r="I37" s="15"/>
      <c r="J37" s="77"/>
      <c r="K37" s="16"/>
      <c r="L37" s="76" t="s">
        <v>88</v>
      </c>
      <c r="M37" s="83" t="e">
        <f>+M36/O36</f>
        <v>#DIV/0!</v>
      </c>
      <c r="N37" s="84" t="e">
        <f>+N36/O36</f>
        <v>#DIV/0!</v>
      </c>
      <c r="O37" s="85" t="e">
        <f>+M37+N37</f>
        <v>#DIV/0!</v>
      </c>
      <c r="P37" s="15"/>
      <c r="Q37" s="71"/>
      <c r="R37" s="99">
        <f>SUMIF(I12:I31,"E",F12:F31)</f>
        <v>0</v>
      </c>
    </row>
    <row r="38" spans="1:18" ht="12" customHeight="1" x14ac:dyDescent="0.35">
      <c r="A38" s="152"/>
      <c r="B38" s="154"/>
      <c r="C38" s="154"/>
      <c r="D38" s="154"/>
      <c r="E38" s="154"/>
      <c r="F38" s="160"/>
      <c r="G38" s="86"/>
      <c r="H38" s="79"/>
      <c r="I38" s="15"/>
      <c r="J38" s="76"/>
      <c r="K38" s="16"/>
      <c r="L38" s="15"/>
      <c r="M38" s="88"/>
      <c r="N38" s="89"/>
      <c r="O38" s="90"/>
      <c r="P38" s="15"/>
      <c r="Q38" s="71"/>
      <c r="R38" s="100">
        <f>IF(R37-R36&gt;0,R37-R36,0)</f>
        <v>0</v>
      </c>
    </row>
    <row r="39" spans="1:18" ht="12" customHeight="1" thickBot="1" x14ac:dyDescent="0.4">
      <c r="A39" s="153"/>
      <c r="C39" s="154"/>
      <c r="D39" s="161" t="s">
        <v>58</v>
      </c>
      <c r="E39" s="154"/>
      <c r="F39" s="160"/>
      <c r="G39" s="86"/>
      <c r="H39" s="82">
        <f>SUM(H32:H38)</f>
        <v>0</v>
      </c>
      <c r="I39" s="15"/>
      <c r="J39" s="15"/>
      <c r="K39" s="16"/>
      <c r="L39" s="76" t="s">
        <v>59</v>
      </c>
      <c r="M39" s="113" t="e">
        <f>IF(M36=0,0,SUMPRODUCT((H14:H31)*(P14:P31)*(L14:L31="F"))) /M36</f>
        <v>#DIV/0!</v>
      </c>
      <c r="N39" s="91" t="e">
        <f>IF(N36=0,0,SUMPRODUCT((H14:H31)*(P14:P31)*(L14:L31="V"))) /N36</f>
        <v>#DIV/0!</v>
      </c>
      <c r="O39" s="92">
        <f>IF(O36=0,0,SUMPRODUCT(P12:P31,H12:H31)/O36)</f>
        <v>0</v>
      </c>
      <c r="P39" s="15"/>
      <c r="Q39" s="71"/>
      <c r="R39" s="71"/>
    </row>
    <row r="40" spans="1:18" ht="16.5" thickTop="1" thickBot="1" x14ac:dyDescent="0.4">
      <c r="A40" s="154"/>
      <c r="B40" s="154"/>
      <c r="C40" s="154"/>
      <c r="D40" s="154"/>
      <c r="E40" s="154"/>
      <c r="F40" s="160"/>
      <c r="G40" s="86"/>
      <c r="H40" s="87"/>
      <c r="I40" s="15"/>
      <c r="J40" s="15"/>
      <c r="K40" s="76"/>
      <c r="L40" s="93"/>
      <c r="M40" s="15"/>
      <c r="N40" s="15"/>
      <c r="O40" s="15"/>
      <c r="P40" s="15"/>
      <c r="Q40" s="71"/>
      <c r="R40" s="71"/>
    </row>
    <row r="41" spans="1:18" x14ac:dyDescent="0.35">
      <c r="A41" s="11"/>
      <c r="B41" s="159"/>
      <c r="C41" s="159"/>
      <c r="D41" s="159"/>
      <c r="E41" s="159"/>
      <c r="F41" s="159"/>
      <c r="G41" s="11"/>
      <c r="H41" s="86"/>
      <c r="I41" s="3"/>
      <c r="J41" s="3"/>
      <c r="K41" s="8"/>
      <c r="L41" s="10"/>
      <c r="N41" s="9"/>
      <c r="O41" s="9"/>
      <c r="P41" s="3"/>
    </row>
    <row r="42" spans="1:18" ht="18" x14ac:dyDescent="0.4">
      <c r="A42" s="5" t="s">
        <v>65</v>
      </c>
      <c r="B42" s="3"/>
      <c r="C42" s="3"/>
      <c r="D42" s="3"/>
      <c r="E42" s="3"/>
      <c r="F42" s="3"/>
      <c r="G42" s="3"/>
      <c r="H42" s="86"/>
      <c r="I42" s="3"/>
      <c r="J42" s="3"/>
      <c r="K42" s="8"/>
      <c r="L42" s="4"/>
      <c r="M42" s="3"/>
      <c r="N42" s="3"/>
      <c r="O42" s="3"/>
      <c r="P42" s="3"/>
    </row>
    <row r="43" spans="1:18" ht="16" thickBot="1" x14ac:dyDescent="0.4">
      <c r="A43" s="3"/>
      <c r="B43" s="3"/>
      <c r="C43" s="3"/>
      <c r="D43" s="3"/>
      <c r="E43" s="3"/>
      <c r="F43" s="3"/>
      <c r="G43" s="3"/>
      <c r="H43" s="11"/>
      <c r="I43" s="3"/>
      <c r="J43" s="3"/>
      <c r="K43" s="8"/>
      <c r="L43" s="4"/>
      <c r="M43" s="3"/>
      <c r="N43" s="3"/>
      <c r="O43" s="3"/>
      <c r="P43" s="3"/>
    </row>
    <row r="44" spans="1:18" ht="15" customHeight="1" x14ac:dyDescent="0.35">
      <c r="A44" s="167" t="s">
        <v>116</v>
      </c>
      <c r="B44" s="168"/>
      <c r="C44" s="168"/>
      <c r="D44" s="169"/>
      <c r="E44" s="170" t="s">
        <v>66</v>
      </c>
      <c r="F44" s="169"/>
      <c r="G44" s="166"/>
      <c r="H44" s="54" t="s">
        <v>0</v>
      </c>
      <c r="I44" s="171" t="s">
        <v>67</v>
      </c>
      <c r="J44" s="172"/>
      <c r="K44" s="172"/>
      <c r="L44" s="172"/>
      <c r="M44" s="173"/>
      <c r="N44" s="3"/>
      <c r="O44" s="3"/>
      <c r="P44" s="3"/>
    </row>
    <row r="45" spans="1:18" x14ac:dyDescent="0.35">
      <c r="A45" s="55"/>
      <c r="B45" s="56"/>
      <c r="C45" s="56"/>
      <c r="D45" s="114"/>
      <c r="E45" s="178"/>
      <c r="F45" s="179"/>
      <c r="G45" s="57"/>
      <c r="H45" s="58"/>
      <c r="I45" s="180"/>
      <c r="J45" s="181"/>
      <c r="K45" s="181"/>
      <c r="L45" s="181"/>
      <c r="M45" s="182"/>
      <c r="N45" s="3"/>
      <c r="O45" s="3"/>
      <c r="P45" s="3"/>
    </row>
    <row r="46" spans="1:18" x14ac:dyDescent="0.35">
      <c r="A46" s="59" t="s">
        <v>117</v>
      </c>
      <c r="B46" s="60"/>
      <c r="C46" s="60"/>
      <c r="D46" s="115"/>
      <c r="E46" s="61"/>
      <c r="F46" s="62"/>
      <c r="G46" s="63"/>
      <c r="H46" s="65">
        <f>+C32-F32+R38</f>
        <v>0</v>
      </c>
      <c r="I46" s="180"/>
      <c r="J46" s="181"/>
      <c r="K46" s="181"/>
      <c r="L46" s="181"/>
      <c r="M46" s="182"/>
      <c r="N46" s="3"/>
      <c r="O46" s="3"/>
      <c r="P46" s="3"/>
    </row>
    <row r="47" spans="1:18" ht="9" customHeight="1" x14ac:dyDescent="0.35">
      <c r="A47" s="59"/>
      <c r="B47" s="60"/>
      <c r="C47" s="60"/>
      <c r="D47" s="115"/>
      <c r="E47" s="61"/>
      <c r="F47" s="62"/>
      <c r="G47" s="63"/>
      <c r="H47" s="64"/>
      <c r="I47" s="180"/>
      <c r="J47" s="181"/>
      <c r="K47" s="181"/>
      <c r="L47" s="181"/>
      <c r="M47" s="182"/>
      <c r="N47" s="3"/>
      <c r="O47" s="3"/>
      <c r="P47" s="3"/>
    </row>
    <row r="48" spans="1:18" x14ac:dyDescent="0.35">
      <c r="A48" s="66" t="s">
        <v>118</v>
      </c>
      <c r="B48" s="60"/>
      <c r="C48" s="60"/>
      <c r="D48" s="115"/>
      <c r="E48" s="183"/>
      <c r="F48" s="184"/>
      <c r="G48" s="125"/>
      <c r="H48" s="126"/>
      <c r="I48" s="180"/>
      <c r="J48" s="181"/>
      <c r="K48" s="181"/>
      <c r="L48" s="181"/>
      <c r="M48" s="182"/>
      <c r="N48" s="3"/>
      <c r="O48" s="3"/>
      <c r="P48" s="3"/>
    </row>
    <row r="49" spans="1:16" ht="7.5" customHeight="1" x14ac:dyDescent="0.35">
      <c r="A49" s="66"/>
      <c r="B49" s="60"/>
      <c r="C49" s="60"/>
      <c r="D49" s="115"/>
      <c r="E49" s="183"/>
      <c r="F49" s="184"/>
      <c r="G49" s="125"/>
      <c r="H49" s="127"/>
      <c r="I49" s="180"/>
      <c r="J49" s="181"/>
      <c r="K49" s="181"/>
      <c r="L49" s="181"/>
      <c r="M49" s="182"/>
      <c r="N49" s="3"/>
      <c r="O49" s="3"/>
      <c r="P49" s="3"/>
    </row>
    <row r="50" spans="1:16" x14ac:dyDescent="0.35">
      <c r="A50" s="66" t="s">
        <v>119</v>
      </c>
      <c r="B50" s="60"/>
      <c r="C50" s="60"/>
      <c r="D50" s="115"/>
      <c r="E50" s="183"/>
      <c r="F50" s="184"/>
      <c r="G50" s="125"/>
      <c r="H50" s="127"/>
      <c r="I50" s="180"/>
      <c r="J50" s="181"/>
      <c r="K50" s="181"/>
      <c r="L50" s="181"/>
      <c r="M50" s="182"/>
      <c r="N50" s="3"/>
      <c r="O50" s="3"/>
      <c r="P50" s="3"/>
    </row>
    <row r="51" spans="1:16" ht="7.5" customHeight="1" x14ac:dyDescent="0.35">
      <c r="A51" s="66"/>
      <c r="B51" s="60"/>
      <c r="C51" s="60"/>
      <c r="D51" s="115"/>
      <c r="E51" s="183"/>
      <c r="F51" s="184"/>
      <c r="G51" s="125"/>
      <c r="H51" s="127"/>
      <c r="I51" s="180"/>
      <c r="J51" s="181"/>
      <c r="K51" s="181"/>
      <c r="L51" s="181"/>
      <c r="M51" s="182"/>
      <c r="N51" s="3"/>
      <c r="O51" s="3"/>
      <c r="P51" s="3"/>
    </row>
    <row r="52" spans="1:16" x14ac:dyDescent="0.35">
      <c r="A52" s="66" t="s">
        <v>68</v>
      </c>
      <c r="B52" s="60"/>
      <c r="C52" s="60"/>
      <c r="D52" s="115"/>
      <c r="E52" s="185"/>
      <c r="F52" s="186"/>
      <c r="G52" s="63"/>
      <c r="H52" s="67">
        <f>SUM(H45:H51)</f>
        <v>0</v>
      </c>
      <c r="I52" s="180"/>
      <c r="J52" s="181"/>
      <c r="K52" s="181"/>
      <c r="L52" s="181"/>
      <c r="M52" s="182"/>
      <c r="N52" s="3"/>
      <c r="O52" s="3"/>
      <c r="P52" s="3"/>
    </row>
    <row r="53" spans="1:16" ht="8.25" customHeight="1" x14ac:dyDescent="0.35">
      <c r="A53" s="66"/>
      <c r="B53" s="60"/>
      <c r="C53" s="60"/>
      <c r="D53" s="115"/>
      <c r="E53" s="183"/>
      <c r="F53" s="184"/>
      <c r="G53" s="125"/>
      <c r="H53" s="127"/>
      <c r="I53" s="180"/>
      <c r="J53" s="181"/>
      <c r="K53" s="181"/>
      <c r="L53" s="181"/>
      <c r="M53" s="182"/>
      <c r="N53" s="3"/>
      <c r="O53" s="3"/>
      <c r="P53" s="3"/>
    </row>
    <row r="54" spans="1:16" x14ac:dyDescent="0.35">
      <c r="A54" s="66" t="s">
        <v>69</v>
      </c>
      <c r="B54" s="60"/>
      <c r="C54" s="60"/>
      <c r="D54" s="115"/>
      <c r="E54" s="183"/>
      <c r="F54" s="184"/>
      <c r="G54" s="125"/>
      <c r="H54" s="127"/>
      <c r="I54" s="180"/>
      <c r="J54" s="181"/>
      <c r="K54" s="181"/>
      <c r="L54" s="181"/>
      <c r="M54" s="182"/>
      <c r="N54" s="3"/>
      <c r="O54" s="3"/>
      <c r="P54" s="3"/>
    </row>
    <row r="55" spans="1:16" ht="6" customHeight="1" x14ac:dyDescent="0.35">
      <c r="A55" s="66"/>
      <c r="B55" s="60"/>
      <c r="C55" s="60"/>
      <c r="D55" s="115"/>
      <c r="E55" s="183"/>
      <c r="F55" s="184"/>
      <c r="G55" s="125"/>
      <c r="H55" s="127"/>
      <c r="I55" s="180"/>
      <c r="J55" s="181"/>
      <c r="K55" s="181"/>
      <c r="L55" s="181"/>
      <c r="M55" s="182"/>
      <c r="N55" s="3"/>
      <c r="O55" s="3"/>
      <c r="P55" s="3"/>
    </row>
    <row r="56" spans="1:16" x14ac:dyDescent="0.35">
      <c r="A56" s="66" t="s">
        <v>112</v>
      </c>
      <c r="B56" s="60"/>
      <c r="C56" s="60"/>
      <c r="D56" s="115"/>
      <c r="E56" s="185"/>
      <c r="F56" s="186"/>
      <c r="G56" s="63"/>
      <c r="H56" s="67">
        <f>SUM(H52:H55)</f>
        <v>0</v>
      </c>
      <c r="I56" s="180"/>
      <c r="J56" s="181"/>
      <c r="K56" s="181"/>
      <c r="L56" s="181"/>
      <c r="M56" s="182"/>
      <c r="N56" s="3"/>
      <c r="O56" s="3"/>
      <c r="P56" s="3"/>
    </row>
    <row r="57" spans="1:16" x14ac:dyDescent="0.35">
      <c r="A57" s="66"/>
      <c r="B57" s="60"/>
      <c r="C57" s="60"/>
      <c r="D57" s="115"/>
      <c r="E57" s="185"/>
      <c r="F57" s="186"/>
      <c r="G57" s="63"/>
      <c r="H57" s="128"/>
      <c r="I57" s="180"/>
      <c r="J57" s="181"/>
      <c r="K57" s="181"/>
      <c r="L57" s="181"/>
      <c r="M57" s="182"/>
      <c r="N57" s="3"/>
      <c r="O57" s="3"/>
      <c r="P57" s="3"/>
    </row>
    <row r="58" spans="1:16" x14ac:dyDescent="0.35">
      <c r="A58" s="68"/>
      <c r="B58" s="69"/>
      <c r="C58" s="69"/>
      <c r="D58" s="115"/>
      <c r="E58" s="61"/>
      <c r="F58" s="62"/>
      <c r="G58" s="63"/>
      <c r="H58" s="128"/>
      <c r="I58" s="180"/>
      <c r="J58" s="181"/>
      <c r="K58" s="181"/>
      <c r="L58" s="181"/>
      <c r="M58" s="182"/>
      <c r="N58" s="3"/>
      <c r="O58" s="3"/>
      <c r="P58" s="3"/>
    </row>
    <row r="59" spans="1:16" ht="15" customHeight="1" x14ac:dyDescent="0.35">
      <c r="A59" s="66" t="s">
        <v>110</v>
      </c>
      <c r="B59" s="60"/>
      <c r="C59" s="60"/>
      <c r="D59" s="115"/>
      <c r="E59" s="61"/>
      <c r="F59" s="62"/>
      <c r="G59" s="63"/>
      <c r="H59" s="127"/>
      <c r="I59" s="180"/>
      <c r="J59" s="181"/>
      <c r="K59" s="181"/>
      <c r="L59" s="181"/>
      <c r="M59" s="182"/>
      <c r="N59" s="3"/>
      <c r="O59" s="3"/>
      <c r="P59" s="3"/>
    </row>
    <row r="60" spans="1:16" ht="15" customHeight="1" x14ac:dyDescent="0.35">
      <c r="A60" s="66" t="s">
        <v>120</v>
      </c>
      <c r="B60" s="60"/>
      <c r="C60" s="60"/>
      <c r="D60" s="115"/>
      <c r="E60" s="61"/>
      <c r="F60" s="62"/>
      <c r="G60" s="63"/>
      <c r="H60" s="127"/>
      <c r="I60" s="180"/>
      <c r="J60" s="181"/>
      <c r="K60" s="181"/>
      <c r="L60" s="181"/>
      <c r="M60" s="182"/>
      <c r="N60" s="3"/>
      <c r="O60" s="3"/>
      <c r="P60" s="3"/>
    </row>
    <row r="61" spans="1:16" ht="16" thickBot="1" x14ac:dyDescent="0.4">
      <c r="A61" s="187"/>
      <c r="B61" s="188"/>
      <c r="C61" s="188"/>
      <c r="D61" s="46"/>
      <c r="E61" s="189"/>
      <c r="F61" s="190"/>
      <c r="G61" s="70"/>
      <c r="H61" s="129"/>
      <c r="I61" s="191"/>
      <c r="J61" s="192"/>
      <c r="K61" s="192"/>
      <c r="L61" s="192"/>
      <c r="M61" s="193"/>
      <c r="N61" s="3"/>
      <c r="O61" s="3"/>
      <c r="P61" s="3"/>
    </row>
    <row r="62" spans="1:16" x14ac:dyDescent="0.35">
      <c r="A62" s="3"/>
      <c r="B62" s="3"/>
      <c r="C62" s="3"/>
      <c r="D62" s="3"/>
      <c r="E62" s="3"/>
      <c r="F62" s="3"/>
      <c r="G62" s="3"/>
      <c r="H62" s="3"/>
      <c r="I62" s="3"/>
      <c r="J62" s="2"/>
      <c r="K62" s="2"/>
      <c r="L62" s="3"/>
      <c r="M62" s="3"/>
      <c r="N62" s="3"/>
      <c r="O62" s="3"/>
      <c r="P62" s="3"/>
    </row>
    <row r="63" spans="1:16" x14ac:dyDescent="0.35">
      <c r="A63" s="3"/>
      <c r="B63" s="3"/>
      <c r="C63" s="3"/>
      <c r="D63" s="3"/>
      <c r="E63" s="3"/>
      <c r="F63" s="3"/>
      <c r="G63" s="3"/>
      <c r="H63" s="3"/>
      <c r="I63" s="3"/>
      <c r="J63" s="2"/>
      <c r="K63" s="2"/>
      <c r="L63" s="3"/>
      <c r="M63" s="3"/>
      <c r="N63" s="3"/>
      <c r="O63" s="3"/>
      <c r="P63" s="3"/>
    </row>
    <row r="64" spans="1:16" x14ac:dyDescent="0.35">
      <c r="A64" s="3"/>
      <c r="B64" s="3"/>
      <c r="C64" s="3"/>
      <c r="D64" s="3"/>
      <c r="E64" s="3"/>
      <c r="F64" s="3"/>
      <c r="G64" s="3"/>
      <c r="H64" s="3"/>
      <c r="I64" s="3"/>
      <c r="J64" s="2"/>
      <c r="K64" s="2"/>
      <c r="L64" s="3"/>
      <c r="M64" s="3"/>
      <c r="N64" s="3"/>
      <c r="O64" s="3"/>
      <c r="P64" s="3"/>
    </row>
    <row r="65" spans="1:16" ht="18" x14ac:dyDescent="0.4">
      <c r="A65" s="5" t="s">
        <v>70</v>
      </c>
      <c r="B65" s="3"/>
      <c r="C65" s="3"/>
      <c r="D65" s="3"/>
      <c r="E65" s="3"/>
      <c r="F65" s="3"/>
      <c r="G65" s="3"/>
      <c r="H65" s="3"/>
      <c r="I65" s="2"/>
      <c r="J65" s="2"/>
      <c r="K65" s="2"/>
      <c r="L65" s="3"/>
      <c r="M65" s="3"/>
      <c r="N65" s="3"/>
      <c r="O65" s="3"/>
      <c r="P65" s="3"/>
    </row>
    <row r="66" spans="1:16" ht="18.5" thickBot="1" x14ac:dyDescent="0.45">
      <c r="A66" s="5"/>
      <c r="B66" s="3"/>
      <c r="C66" s="3"/>
      <c r="D66" s="3"/>
      <c r="E66" s="3"/>
      <c r="F66" s="3"/>
      <c r="G66" s="3"/>
      <c r="H66" s="3"/>
      <c r="I66" s="2"/>
      <c r="J66" s="2"/>
      <c r="K66" s="2"/>
      <c r="L66" s="3"/>
      <c r="M66" s="3"/>
      <c r="N66" s="3"/>
      <c r="O66" s="3"/>
      <c r="P66" s="3"/>
    </row>
    <row r="67" spans="1:16" ht="39" x14ac:dyDescent="0.35">
      <c r="A67" s="163" t="s">
        <v>22</v>
      </c>
      <c r="B67" s="94" t="s">
        <v>89</v>
      </c>
      <c r="C67" s="194" t="s">
        <v>71</v>
      </c>
      <c r="D67" s="195"/>
      <c r="E67" s="195"/>
      <c r="F67" s="195"/>
      <c r="G67" s="94" t="s">
        <v>121</v>
      </c>
      <c r="H67" s="94" t="s">
        <v>72</v>
      </c>
      <c r="I67" s="196" t="s">
        <v>67</v>
      </c>
      <c r="J67" s="196"/>
      <c r="K67" s="196"/>
      <c r="L67" s="196"/>
      <c r="M67" s="197"/>
      <c r="N67" s="3"/>
      <c r="O67" s="3"/>
      <c r="P67" s="3"/>
    </row>
    <row r="68" spans="1:16" x14ac:dyDescent="0.35">
      <c r="A68" s="130"/>
      <c r="B68" s="131"/>
      <c r="C68" s="183"/>
      <c r="D68" s="181"/>
      <c r="E68" s="181"/>
      <c r="F68" s="184"/>
      <c r="G68" s="132"/>
      <c r="H68" s="133"/>
      <c r="I68" s="198"/>
      <c r="J68" s="198"/>
      <c r="K68" s="198"/>
      <c r="L68" s="198"/>
      <c r="M68" s="199"/>
      <c r="N68" s="3"/>
      <c r="O68" s="3"/>
      <c r="P68" s="3"/>
    </row>
    <row r="69" spans="1:16" x14ac:dyDescent="0.35">
      <c r="A69" s="130"/>
      <c r="B69" s="131"/>
      <c r="C69" s="183"/>
      <c r="D69" s="181"/>
      <c r="E69" s="181"/>
      <c r="F69" s="184"/>
      <c r="G69" s="132"/>
      <c r="H69" s="133"/>
      <c r="I69" s="200"/>
      <c r="J69" s="200"/>
      <c r="K69" s="200"/>
      <c r="L69" s="200"/>
      <c r="M69" s="201"/>
      <c r="N69" s="3"/>
      <c r="O69" s="3"/>
      <c r="P69" s="3"/>
    </row>
    <row r="70" spans="1:16" x14ac:dyDescent="0.35">
      <c r="A70" s="134"/>
      <c r="B70" s="131"/>
      <c r="C70" s="183"/>
      <c r="D70" s="181"/>
      <c r="E70" s="181"/>
      <c r="F70" s="184"/>
      <c r="G70" s="135"/>
      <c r="H70" s="136"/>
      <c r="I70" s="202"/>
      <c r="J70" s="202"/>
      <c r="K70" s="202"/>
      <c r="L70" s="202"/>
      <c r="M70" s="203"/>
      <c r="N70" s="2"/>
      <c r="O70" s="3"/>
      <c r="P70" s="3"/>
    </row>
    <row r="71" spans="1:16" ht="27.75" customHeight="1" x14ac:dyDescent="0.35">
      <c r="A71" s="134"/>
      <c r="B71" s="131"/>
      <c r="C71" s="183"/>
      <c r="D71" s="181"/>
      <c r="E71" s="181"/>
      <c r="F71" s="184"/>
      <c r="G71" s="135"/>
      <c r="H71" s="136"/>
      <c r="I71" s="202"/>
      <c r="J71" s="202"/>
      <c r="K71" s="202"/>
      <c r="L71" s="202"/>
      <c r="M71" s="203"/>
      <c r="N71" s="2"/>
      <c r="O71" s="3"/>
      <c r="P71" s="3"/>
    </row>
    <row r="72" spans="1:16" x14ac:dyDescent="0.35">
      <c r="A72" s="134"/>
      <c r="B72" s="136"/>
      <c r="C72" s="183"/>
      <c r="D72" s="181"/>
      <c r="E72" s="181"/>
      <c r="F72" s="184"/>
      <c r="G72" s="118"/>
      <c r="H72" s="136"/>
      <c r="I72" s="202"/>
      <c r="J72" s="202"/>
      <c r="K72" s="202"/>
      <c r="L72" s="202"/>
      <c r="M72" s="203"/>
      <c r="N72" s="2"/>
      <c r="O72" s="3"/>
      <c r="P72" s="3"/>
    </row>
    <row r="73" spans="1:16" x14ac:dyDescent="0.35">
      <c r="A73" s="134"/>
      <c r="B73" s="136"/>
      <c r="C73" s="183"/>
      <c r="D73" s="181"/>
      <c r="E73" s="181"/>
      <c r="F73" s="184"/>
      <c r="G73" s="118"/>
      <c r="H73" s="136"/>
      <c r="I73" s="202"/>
      <c r="J73" s="202"/>
      <c r="K73" s="202"/>
      <c r="L73" s="202"/>
      <c r="M73" s="203"/>
      <c r="N73" s="2"/>
      <c r="O73" s="3"/>
      <c r="P73" s="3"/>
    </row>
    <row r="74" spans="1:16" x14ac:dyDescent="0.35">
      <c r="A74" s="134"/>
      <c r="B74" s="136"/>
      <c r="C74" s="183"/>
      <c r="D74" s="181"/>
      <c r="E74" s="181"/>
      <c r="F74" s="184"/>
      <c r="G74" s="118"/>
      <c r="H74" s="136"/>
      <c r="I74" s="202"/>
      <c r="J74" s="202"/>
      <c r="K74" s="202"/>
      <c r="L74" s="202"/>
      <c r="M74" s="203"/>
      <c r="N74" s="2"/>
      <c r="O74" s="3"/>
      <c r="P74" s="3"/>
    </row>
    <row r="75" spans="1:16" x14ac:dyDescent="0.35">
      <c r="A75" s="134"/>
      <c r="B75" s="136"/>
      <c r="C75" s="183"/>
      <c r="D75" s="181"/>
      <c r="E75" s="181"/>
      <c r="F75" s="184"/>
      <c r="G75" s="118"/>
      <c r="H75" s="136"/>
      <c r="I75" s="202"/>
      <c r="J75" s="202"/>
      <c r="K75" s="202"/>
      <c r="L75" s="202"/>
      <c r="M75" s="203"/>
      <c r="N75" s="2"/>
      <c r="O75" s="3"/>
      <c r="P75" s="3"/>
    </row>
    <row r="76" spans="1:16" x14ac:dyDescent="0.35">
      <c r="A76" s="134"/>
      <c r="B76" s="136"/>
      <c r="C76" s="183"/>
      <c r="D76" s="181"/>
      <c r="E76" s="181"/>
      <c r="F76" s="184"/>
      <c r="G76" s="118"/>
      <c r="H76" s="136"/>
      <c r="I76" s="202"/>
      <c r="J76" s="202"/>
      <c r="K76" s="202"/>
      <c r="L76" s="202"/>
      <c r="M76" s="203"/>
      <c r="N76" s="2"/>
      <c r="O76" s="3"/>
      <c r="P76" s="3"/>
    </row>
    <row r="77" spans="1:16" ht="16" thickBot="1" x14ac:dyDescent="0.4">
      <c r="A77" s="137"/>
      <c r="B77" s="138"/>
      <c r="C77" s="216"/>
      <c r="D77" s="192"/>
      <c r="E77" s="192"/>
      <c r="F77" s="217"/>
      <c r="G77" s="139"/>
      <c r="H77" s="138"/>
      <c r="I77" s="218"/>
      <c r="J77" s="218"/>
      <c r="K77" s="218"/>
      <c r="L77" s="218"/>
      <c r="M77" s="219"/>
      <c r="N77" s="2"/>
      <c r="O77" s="3"/>
      <c r="P77" s="3"/>
    </row>
    <row r="78" spans="1:16" x14ac:dyDescent="0.35">
      <c r="A78" s="3"/>
      <c r="B78" s="3"/>
      <c r="C78" s="3"/>
      <c r="D78" s="3"/>
      <c r="E78" s="3"/>
      <c r="F78" s="3"/>
      <c r="G78" s="3"/>
      <c r="H78" s="3"/>
      <c r="I78" s="2"/>
      <c r="J78" s="2"/>
      <c r="K78" s="2"/>
      <c r="L78" s="2"/>
      <c r="M78" s="2"/>
      <c r="N78" s="2"/>
      <c r="O78" s="3"/>
      <c r="P78" s="3"/>
    </row>
    <row r="79" spans="1:16" ht="18" x14ac:dyDescent="0.4">
      <c r="A79" s="5"/>
      <c r="B79" s="3"/>
      <c r="C79" s="3"/>
      <c r="D79" s="3"/>
      <c r="E79" s="3"/>
      <c r="F79" s="3"/>
      <c r="G79" s="3"/>
      <c r="H79" s="3"/>
      <c r="I79" s="2"/>
      <c r="J79" s="2"/>
      <c r="K79" s="2"/>
      <c r="L79" s="3"/>
      <c r="M79" s="3"/>
      <c r="N79" s="3"/>
      <c r="O79" s="3"/>
      <c r="P79" s="3"/>
    </row>
    <row r="80" spans="1:16" ht="18.5" thickBot="1" x14ac:dyDescent="0.45">
      <c r="A80" s="5" t="s">
        <v>82</v>
      </c>
      <c r="B80" s="3"/>
      <c r="C80" s="3"/>
      <c r="D80" s="3"/>
      <c r="E80" s="3"/>
      <c r="F80" s="3"/>
      <c r="G80" s="3"/>
      <c r="H80" s="3"/>
      <c r="I80" s="2"/>
      <c r="J80" s="2"/>
      <c r="K80" s="1"/>
      <c r="L80" s="1"/>
      <c r="M80" s="1"/>
      <c r="N80" s="1"/>
      <c r="O80" s="3"/>
      <c r="P80" s="3"/>
    </row>
    <row r="81" spans="1:16" ht="16" thickBot="1" x14ac:dyDescent="0.4">
      <c r="A81" s="3"/>
      <c r="B81" s="3"/>
      <c r="C81" s="3"/>
      <c r="D81" s="3"/>
      <c r="E81" s="3"/>
      <c r="F81" s="3"/>
      <c r="G81" s="14" t="s">
        <v>84</v>
      </c>
      <c r="H81" s="12" t="s">
        <v>0</v>
      </c>
      <c r="I81" s="220" t="s">
        <v>67</v>
      </c>
      <c r="J81" s="221"/>
      <c r="K81" s="221"/>
      <c r="L81" s="221"/>
      <c r="M81" s="222"/>
      <c r="N81" s="1"/>
      <c r="O81" s="3"/>
      <c r="P81" s="3"/>
    </row>
    <row r="82" spans="1:16" ht="25.5" customHeight="1" x14ac:dyDescent="0.35">
      <c r="A82" s="223" t="s">
        <v>83</v>
      </c>
      <c r="B82" s="224"/>
      <c r="C82" s="224"/>
      <c r="D82" s="224"/>
      <c r="E82" s="224"/>
      <c r="F82" s="225"/>
      <c r="G82" s="140"/>
      <c r="H82" s="95"/>
      <c r="I82" s="207"/>
      <c r="J82" s="208"/>
      <c r="K82" s="208"/>
      <c r="L82" s="208"/>
      <c r="M82" s="209"/>
      <c r="N82" s="1"/>
      <c r="O82" s="3"/>
      <c r="P82" s="3"/>
    </row>
    <row r="83" spans="1:16" ht="27.75" customHeight="1" x14ac:dyDescent="0.35">
      <c r="A83" s="204" t="s">
        <v>85</v>
      </c>
      <c r="B83" s="205"/>
      <c r="C83" s="205"/>
      <c r="D83" s="205"/>
      <c r="E83" s="205"/>
      <c r="F83" s="206"/>
      <c r="G83" s="96"/>
      <c r="H83" s="141"/>
      <c r="I83" s="207"/>
      <c r="J83" s="208"/>
      <c r="K83" s="208"/>
      <c r="L83" s="208"/>
      <c r="M83" s="209"/>
      <c r="N83" s="1"/>
      <c r="O83" s="3"/>
      <c r="P83" s="3"/>
    </row>
    <row r="84" spans="1:16" ht="23.25" customHeight="1" thickBot="1" x14ac:dyDescent="0.4">
      <c r="A84" s="210" t="s">
        <v>87</v>
      </c>
      <c r="B84" s="211"/>
      <c r="C84" s="211"/>
      <c r="D84" s="211"/>
      <c r="E84" s="211"/>
      <c r="F84" s="212"/>
      <c r="G84" s="97"/>
      <c r="H84" s="142"/>
      <c r="I84" s="213"/>
      <c r="J84" s="214"/>
      <c r="K84" s="214"/>
      <c r="L84" s="214"/>
      <c r="M84" s="215"/>
      <c r="N84" s="1"/>
      <c r="O84" s="3"/>
      <c r="P84" s="3"/>
    </row>
  </sheetData>
  <mergeCells count="67">
    <mergeCell ref="A83:F83"/>
    <mergeCell ref="I83:M83"/>
    <mergeCell ref="A84:F84"/>
    <mergeCell ref="I84:M84"/>
    <mergeCell ref="C76:F76"/>
    <mergeCell ref="I76:M76"/>
    <mergeCell ref="C77:F77"/>
    <mergeCell ref="I77:M77"/>
    <mergeCell ref="I81:M81"/>
    <mergeCell ref="A82:F82"/>
    <mergeCell ref="I82:M82"/>
    <mergeCell ref="C73:F73"/>
    <mergeCell ref="I73:M73"/>
    <mergeCell ref="C74:F74"/>
    <mergeCell ref="I74:M74"/>
    <mergeCell ref="C75:F75"/>
    <mergeCell ref="I75:M75"/>
    <mergeCell ref="C70:F70"/>
    <mergeCell ref="I70:M70"/>
    <mergeCell ref="C71:F71"/>
    <mergeCell ref="I71:M71"/>
    <mergeCell ref="C72:F72"/>
    <mergeCell ref="I72:M72"/>
    <mergeCell ref="C67:F67"/>
    <mergeCell ref="I67:M67"/>
    <mergeCell ref="C68:F68"/>
    <mergeCell ref="I68:M68"/>
    <mergeCell ref="C69:F69"/>
    <mergeCell ref="I69:M69"/>
    <mergeCell ref="I58:M58"/>
    <mergeCell ref="I59:M59"/>
    <mergeCell ref="I60:M60"/>
    <mergeCell ref="A61:C61"/>
    <mergeCell ref="E61:F61"/>
    <mergeCell ref="I61:M61"/>
    <mergeCell ref="E55:F55"/>
    <mergeCell ref="I55:M55"/>
    <mergeCell ref="E56:F56"/>
    <mergeCell ref="I56:M56"/>
    <mergeCell ref="E57:F57"/>
    <mergeCell ref="I57:M57"/>
    <mergeCell ref="E52:F52"/>
    <mergeCell ref="I52:M52"/>
    <mergeCell ref="E53:F53"/>
    <mergeCell ref="I53:M53"/>
    <mergeCell ref="E54:F54"/>
    <mergeCell ref="I54:M54"/>
    <mergeCell ref="E49:F49"/>
    <mergeCell ref="I49:M49"/>
    <mergeCell ref="E50:F50"/>
    <mergeCell ref="I50:M50"/>
    <mergeCell ref="E51:F51"/>
    <mergeCell ref="I51:M51"/>
    <mergeCell ref="E45:F45"/>
    <mergeCell ref="I45:M45"/>
    <mergeCell ref="I46:M46"/>
    <mergeCell ref="I47:M47"/>
    <mergeCell ref="E48:F48"/>
    <mergeCell ref="I48:M48"/>
    <mergeCell ref="A44:D44"/>
    <mergeCell ref="E44:F44"/>
    <mergeCell ref="I44:M44"/>
    <mergeCell ref="A2:P2"/>
    <mergeCell ref="A3:P3"/>
    <mergeCell ref="A4:P4"/>
    <mergeCell ref="C6:E6"/>
    <mergeCell ref="J6:K6"/>
  </mergeCells>
  <pageMargins left="0.7" right="0.7" top="0.75" bottom="0.75" header="0.3" footer="0.3"/>
  <pageSetup paperSize="9" scale="70" fitToHeight="0" orientation="landscape" horizontalDpi="300" verticalDpi="300" r:id="rId1"/>
  <rowBreaks count="1" manualBreakCount="1">
    <brk id="40" max="1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'Dewisiadau ar y Cwymplen'!$B$21:$B$22</xm:f>
          </x14:formula1>
          <xm:sqref>L14:L31</xm:sqref>
        </x14:dataValidation>
        <x14:dataValidation type="list" allowBlank="1" showInputMessage="1" showErrorMessage="1" xr:uid="{00000000-0002-0000-0100-000001000000}">
          <x14:formula1>
            <xm:f>'Dewisiadau ar y Cwymplen'!$B$12:$B$18</xm:f>
          </x14:formula1>
          <xm:sqref>J14:J31</xm:sqref>
        </x14:dataValidation>
        <x14:dataValidation type="list" allowBlank="1" showInputMessage="1" showErrorMessage="1" xr:uid="{00000000-0002-0000-0100-000002000000}">
          <x14:formula1>
            <xm:f>'Dewisiadau ar y Cwymplen'!$B$5:$B$7</xm:f>
          </x14:formula1>
          <xm:sqref>I14:I31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84"/>
  <sheetViews>
    <sheetView topLeftCell="A42" zoomScale="140" zoomScaleNormal="140" workbookViewId="0">
      <selection activeCell="N59" sqref="N59"/>
    </sheetView>
  </sheetViews>
  <sheetFormatPr defaultRowHeight="15.5" x14ac:dyDescent="0.35"/>
  <cols>
    <col min="1" max="1" width="7.3046875" customWidth="1"/>
    <col min="2" max="2" width="24.23046875" customWidth="1"/>
    <col min="4" max="4" width="8.84375" customWidth="1"/>
    <col min="6" max="6" width="9.53515625" customWidth="1"/>
    <col min="8" max="8" width="9.765625" customWidth="1"/>
    <col min="18" max="18" width="11.23046875" bestFit="1" customWidth="1"/>
  </cols>
  <sheetData>
    <row r="1" spans="1:18" x14ac:dyDescent="0.35">
      <c r="A1" s="1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18" x14ac:dyDescent="0.4">
      <c r="A2" s="174" t="s">
        <v>17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18" ht="18" x14ac:dyDescent="0.4">
      <c r="A3" s="174" t="s">
        <v>18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8" ht="18" x14ac:dyDescent="0.4">
      <c r="A4" s="174" t="s">
        <v>19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8" x14ac:dyDescent="0.3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8" ht="18.5" thickBot="1" x14ac:dyDescent="0.45">
      <c r="A6" s="5"/>
      <c r="B6" s="6" t="s">
        <v>20</v>
      </c>
      <c r="C6" s="175"/>
      <c r="D6" s="175"/>
      <c r="E6" s="175"/>
      <c r="F6" s="5"/>
      <c r="G6" s="5"/>
      <c r="H6" s="5"/>
      <c r="I6" s="6" t="s">
        <v>21</v>
      </c>
      <c r="J6" s="176">
        <v>45382</v>
      </c>
      <c r="K6" s="177"/>
      <c r="L6" s="4"/>
      <c r="M6" s="4"/>
      <c r="N6" s="4"/>
      <c r="O6" s="4"/>
      <c r="P6" s="4"/>
    </row>
    <row r="7" spans="1:18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8" x14ac:dyDescent="0.35">
      <c r="A8" s="7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8" ht="18" x14ac:dyDescent="0.4">
      <c r="A9" s="5" t="s">
        <v>50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8" ht="16" thickBot="1" x14ac:dyDescent="0.4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8" ht="12" customHeight="1" x14ac:dyDescent="0.35">
      <c r="A11" s="28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29">
        <v>9</v>
      </c>
      <c r="J11" s="29">
        <v>10</v>
      </c>
      <c r="K11" s="31">
        <v>11</v>
      </c>
      <c r="L11" s="29">
        <v>12</v>
      </c>
      <c r="M11" s="31">
        <v>13</v>
      </c>
      <c r="N11" s="31">
        <v>14</v>
      </c>
      <c r="O11" s="29">
        <v>15</v>
      </c>
      <c r="P11" s="30">
        <v>16</v>
      </c>
      <c r="Q11" s="71"/>
      <c r="R11" s="71"/>
    </row>
    <row r="12" spans="1:18" ht="49.5" customHeight="1" x14ac:dyDescent="0.35">
      <c r="A12" s="162" t="s">
        <v>22</v>
      </c>
      <c r="B12" s="33" t="s">
        <v>23</v>
      </c>
      <c r="C12" s="32" t="s">
        <v>51</v>
      </c>
      <c r="D12" s="165" t="s">
        <v>24</v>
      </c>
      <c r="E12" s="32" t="s">
        <v>52</v>
      </c>
      <c r="F12" s="32" t="s">
        <v>25</v>
      </c>
      <c r="G12" s="32" t="s">
        <v>26</v>
      </c>
      <c r="H12" s="32" t="s">
        <v>27</v>
      </c>
      <c r="I12" s="32" t="s">
        <v>28</v>
      </c>
      <c r="J12" s="32" t="s">
        <v>29</v>
      </c>
      <c r="K12" s="35" t="s">
        <v>30</v>
      </c>
      <c r="L12" s="32" t="s">
        <v>31</v>
      </c>
      <c r="M12" s="35" t="s">
        <v>32</v>
      </c>
      <c r="N12" s="35" t="s">
        <v>33</v>
      </c>
      <c r="O12" s="32" t="s">
        <v>34</v>
      </c>
      <c r="P12" s="34" t="s">
        <v>35</v>
      </c>
      <c r="Q12" s="71"/>
      <c r="R12" s="71"/>
    </row>
    <row r="13" spans="1:18" ht="12" customHeight="1" x14ac:dyDescent="0.35">
      <c r="A13" s="102"/>
      <c r="B13" s="103"/>
      <c r="C13" s="109" t="s">
        <v>0</v>
      </c>
      <c r="D13" s="109" t="s">
        <v>43</v>
      </c>
      <c r="E13" s="104" t="s">
        <v>39</v>
      </c>
      <c r="F13" s="109" t="s">
        <v>0</v>
      </c>
      <c r="G13" s="109" t="s">
        <v>43</v>
      </c>
      <c r="H13" s="109" t="s">
        <v>0</v>
      </c>
      <c r="I13" s="105" t="s">
        <v>36</v>
      </c>
      <c r="J13" s="105" t="s">
        <v>36</v>
      </c>
      <c r="K13" s="106" t="s">
        <v>40</v>
      </c>
      <c r="L13" s="106" t="s">
        <v>36</v>
      </c>
      <c r="M13" s="107" t="s">
        <v>40</v>
      </c>
      <c r="N13" s="107" t="s">
        <v>40</v>
      </c>
      <c r="O13" s="110">
        <v>0</v>
      </c>
      <c r="P13" s="111">
        <v>0</v>
      </c>
      <c r="Q13" s="71"/>
      <c r="R13" s="71"/>
    </row>
    <row r="14" spans="1:18" ht="12" customHeight="1" x14ac:dyDescent="0.35">
      <c r="A14" s="116">
        <v>1</v>
      </c>
      <c r="B14" s="117" t="s">
        <v>37</v>
      </c>
      <c r="C14" s="143">
        <v>8000</v>
      </c>
      <c r="D14" s="144">
        <v>40148</v>
      </c>
      <c r="E14" s="118">
        <v>30</v>
      </c>
      <c r="F14" s="143">
        <v>5000</v>
      </c>
      <c r="G14" s="144">
        <v>40268</v>
      </c>
      <c r="H14" s="143">
        <v>4800</v>
      </c>
      <c r="I14" s="118" t="s">
        <v>5</v>
      </c>
      <c r="J14" s="118" t="s">
        <v>6</v>
      </c>
      <c r="K14" s="118" t="s">
        <v>42</v>
      </c>
      <c r="L14" s="118" t="s">
        <v>7</v>
      </c>
      <c r="M14" s="119">
        <v>42007</v>
      </c>
      <c r="N14" s="120" t="s">
        <v>42</v>
      </c>
      <c r="O14" s="121">
        <v>1.2999999999999999E-2</v>
      </c>
      <c r="P14" s="122">
        <v>0.04</v>
      </c>
      <c r="Q14" s="71"/>
      <c r="R14" s="71"/>
    </row>
    <row r="15" spans="1:18" ht="12" customHeight="1" x14ac:dyDescent="0.35">
      <c r="A15" s="116">
        <v>1</v>
      </c>
      <c r="B15" s="117" t="s">
        <v>37</v>
      </c>
      <c r="C15" s="143"/>
      <c r="D15" s="144">
        <v>40148</v>
      </c>
      <c r="E15" s="118">
        <v>30</v>
      </c>
      <c r="F15" s="143">
        <v>2000</v>
      </c>
      <c r="G15" s="144">
        <v>40340</v>
      </c>
      <c r="H15" s="143">
        <v>1800</v>
      </c>
      <c r="I15" s="118" t="s">
        <v>5</v>
      </c>
      <c r="J15" s="118" t="s">
        <v>6</v>
      </c>
      <c r="K15" s="118" t="s">
        <v>42</v>
      </c>
      <c r="L15" s="118" t="s">
        <v>7</v>
      </c>
      <c r="M15" s="119">
        <v>42007</v>
      </c>
      <c r="N15" s="120" t="s">
        <v>42</v>
      </c>
      <c r="O15" s="121">
        <v>1.2999999999999999E-2</v>
      </c>
      <c r="P15" s="122">
        <v>2.6700000000000002E-2</v>
      </c>
      <c r="Q15" s="71"/>
      <c r="R15" s="71"/>
    </row>
    <row r="16" spans="1:18" ht="12" customHeight="1" x14ac:dyDescent="0.35">
      <c r="A16" s="116">
        <v>1</v>
      </c>
      <c r="B16" s="117" t="s">
        <v>37</v>
      </c>
      <c r="C16" s="143"/>
      <c r="D16" s="144">
        <v>40148</v>
      </c>
      <c r="E16" s="118">
        <v>30</v>
      </c>
      <c r="F16" s="143">
        <v>1000</v>
      </c>
      <c r="G16" s="144">
        <v>40352</v>
      </c>
      <c r="H16" s="143">
        <v>1000</v>
      </c>
      <c r="I16" s="118" t="s">
        <v>5</v>
      </c>
      <c r="J16" s="118" t="s">
        <v>8</v>
      </c>
      <c r="K16" s="144">
        <v>45992</v>
      </c>
      <c r="L16" s="118" t="s">
        <v>7</v>
      </c>
      <c r="M16" s="119">
        <v>45992</v>
      </c>
      <c r="N16" s="120" t="s">
        <v>42</v>
      </c>
      <c r="O16" s="121">
        <v>1.2999999999999999E-2</v>
      </c>
      <c r="P16" s="122">
        <v>2.8500000000000001E-2</v>
      </c>
      <c r="Q16" s="71"/>
      <c r="R16" s="71"/>
    </row>
    <row r="17" spans="1:18" ht="12" customHeight="1" x14ac:dyDescent="0.35">
      <c r="A17" s="116">
        <v>2</v>
      </c>
      <c r="B17" s="117" t="s">
        <v>38</v>
      </c>
      <c r="C17" s="143">
        <v>3000</v>
      </c>
      <c r="D17" s="144">
        <v>40148</v>
      </c>
      <c r="E17" s="118">
        <v>30</v>
      </c>
      <c r="F17" s="143">
        <v>3000</v>
      </c>
      <c r="G17" s="144">
        <v>41816</v>
      </c>
      <c r="H17" s="143">
        <v>2500</v>
      </c>
      <c r="I17" s="118" t="s">
        <v>5</v>
      </c>
      <c r="J17" s="118" t="s">
        <v>6</v>
      </c>
      <c r="K17" s="118" t="s">
        <v>42</v>
      </c>
      <c r="L17" s="118" t="s">
        <v>10</v>
      </c>
      <c r="M17" s="120" t="s">
        <v>42</v>
      </c>
      <c r="N17" s="120" t="s">
        <v>16</v>
      </c>
      <c r="O17" s="121">
        <v>1.2999999999999999E-2</v>
      </c>
      <c r="P17" s="122">
        <v>2.3E-2</v>
      </c>
      <c r="Q17" s="71"/>
      <c r="R17" s="71"/>
    </row>
    <row r="18" spans="1:18" ht="12" customHeight="1" x14ac:dyDescent="0.35">
      <c r="A18" s="116">
        <v>2</v>
      </c>
      <c r="B18" s="117" t="s">
        <v>38</v>
      </c>
      <c r="C18" s="143">
        <v>2000</v>
      </c>
      <c r="D18" s="144">
        <v>40148</v>
      </c>
      <c r="E18" s="118">
        <v>30</v>
      </c>
      <c r="F18" s="143">
        <v>2000</v>
      </c>
      <c r="G18" s="144">
        <v>41822</v>
      </c>
      <c r="H18" s="143">
        <v>2000</v>
      </c>
      <c r="I18" s="118" t="s">
        <v>5</v>
      </c>
      <c r="J18" s="118" t="s">
        <v>6</v>
      </c>
      <c r="K18" s="118" t="s">
        <v>42</v>
      </c>
      <c r="L18" s="118" t="s">
        <v>7</v>
      </c>
      <c r="M18" s="120" t="s">
        <v>42</v>
      </c>
      <c r="N18" s="120" t="s">
        <v>16</v>
      </c>
      <c r="O18" s="121">
        <v>1.2999999999999999E-2</v>
      </c>
      <c r="P18" s="122">
        <v>3.4500000000000003E-2</v>
      </c>
      <c r="Q18" s="71"/>
      <c r="R18" s="71"/>
    </row>
    <row r="19" spans="1:18" ht="12" customHeight="1" x14ac:dyDescent="0.35">
      <c r="A19" s="116">
        <v>2</v>
      </c>
      <c r="B19" s="117" t="s">
        <v>38</v>
      </c>
      <c r="C19" s="143">
        <v>1500</v>
      </c>
      <c r="D19" s="144">
        <v>40148</v>
      </c>
      <c r="E19" s="118">
        <v>30</v>
      </c>
      <c r="F19" s="143">
        <v>1500</v>
      </c>
      <c r="G19" s="144">
        <v>41843</v>
      </c>
      <c r="H19" s="143">
        <v>1500</v>
      </c>
      <c r="I19" s="118" t="s">
        <v>5</v>
      </c>
      <c r="J19" s="118" t="s">
        <v>6</v>
      </c>
      <c r="K19" s="118" t="s">
        <v>42</v>
      </c>
      <c r="L19" s="118" t="s">
        <v>10</v>
      </c>
      <c r="M19" s="120" t="s">
        <v>42</v>
      </c>
      <c r="N19" s="120" t="s">
        <v>16</v>
      </c>
      <c r="O19" s="121">
        <v>1.2999999999999999E-2</v>
      </c>
      <c r="P19" s="122">
        <v>2.3E-2</v>
      </c>
      <c r="Q19" s="71"/>
      <c r="R19" s="71"/>
    </row>
    <row r="20" spans="1:18" ht="12" customHeight="1" x14ac:dyDescent="0.35">
      <c r="A20" s="116">
        <v>2</v>
      </c>
      <c r="B20" s="117" t="s">
        <v>38</v>
      </c>
      <c r="C20" s="143">
        <v>1000</v>
      </c>
      <c r="D20" s="144">
        <v>40148</v>
      </c>
      <c r="E20" s="118">
        <v>30</v>
      </c>
      <c r="F20" s="143">
        <v>1000</v>
      </c>
      <c r="G20" s="144">
        <v>41871</v>
      </c>
      <c r="H20" s="143">
        <v>1000</v>
      </c>
      <c r="I20" s="118" t="s">
        <v>5</v>
      </c>
      <c r="J20" s="118" t="s">
        <v>6</v>
      </c>
      <c r="K20" s="118" t="s">
        <v>42</v>
      </c>
      <c r="L20" s="118" t="s">
        <v>10</v>
      </c>
      <c r="M20" s="120" t="s">
        <v>42</v>
      </c>
      <c r="N20" s="120" t="s">
        <v>16</v>
      </c>
      <c r="O20" s="121">
        <v>1.2999999999999999E-2</v>
      </c>
      <c r="P20" s="122">
        <v>2.3E-2</v>
      </c>
      <c r="Q20" s="71"/>
      <c r="R20" s="71"/>
    </row>
    <row r="21" spans="1:18" ht="12" customHeight="1" x14ac:dyDescent="0.35">
      <c r="A21" s="116">
        <v>2</v>
      </c>
      <c r="B21" s="117" t="s">
        <v>38</v>
      </c>
      <c r="C21" s="143">
        <v>500</v>
      </c>
      <c r="D21" s="144">
        <v>40148</v>
      </c>
      <c r="E21" s="118">
        <v>30</v>
      </c>
      <c r="F21" s="143">
        <v>500</v>
      </c>
      <c r="G21" s="144">
        <v>41899</v>
      </c>
      <c r="H21" s="143">
        <v>500</v>
      </c>
      <c r="I21" s="118" t="s">
        <v>5</v>
      </c>
      <c r="J21" s="118" t="s">
        <v>6</v>
      </c>
      <c r="K21" s="118" t="s">
        <v>42</v>
      </c>
      <c r="L21" s="118" t="s">
        <v>10</v>
      </c>
      <c r="M21" s="120" t="s">
        <v>42</v>
      </c>
      <c r="N21" s="120" t="s">
        <v>16</v>
      </c>
      <c r="O21" s="121">
        <v>1.2999999999999999E-2</v>
      </c>
      <c r="P21" s="122">
        <v>2.5000000000000001E-2</v>
      </c>
      <c r="Q21" s="71"/>
      <c r="R21" s="71"/>
    </row>
    <row r="22" spans="1:18" ht="12" customHeight="1" x14ac:dyDescent="0.35">
      <c r="A22" s="116">
        <v>2</v>
      </c>
      <c r="B22" s="117" t="s">
        <v>38</v>
      </c>
      <c r="C22" s="143">
        <v>3000</v>
      </c>
      <c r="D22" s="144">
        <v>40148</v>
      </c>
      <c r="E22" s="118">
        <v>5</v>
      </c>
      <c r="F22" s="143">
        <v>0</v>
      </c>
      <c r="G22" s="144">
        <v>41912</v>
      </c>
      <c r="H22" s="143">
        <v>0</v>
      </c>
      <c r="I22" s="118" t="s">
        <v>9</v>
      </c>
      <c r="J22" s="118" t="s">
        <v>8</v>
      </c>
      <c r="K22" s="144">
        <v>45627</v>
      </c>
      <c r="L22" s="118" t="s">
        <v>10</v>
      </c>
      <c r="M22" s="120" t="s">
        <v>42</v>
      </c>
      <c r="N22" s="120" t="s">
        <v>16</v>
      </c>
      <c r="O22" s="121">
        <v>1.4999999999999999E-2</v>
      </c>
      <c r="P22" s="122">
        <v>2.7E-2</v>
      </c>
      <c r="Q22" s="71"/>
      <c r="R22" s="71"/>
    </row>
    <row r="23" spans="1:18" ht="12" customHeight="1" x14ac:dyDescent="0.35">
      <c r="A23" s="116">
        <v>3</v>
      </c>
      <c r="B23" s="117" t="s">
        <v>41</v>
      </c>
      <c r="C23" s="143">
        <v>5000</v>
      </c>
      <c r="D23" s="144">
        <v>41974</v>
      </c>
      <c r="E23" s="118">
        <v>10</v>
      </c>
      <c r="F23" s="143">
        <v>3500</v>
      </c>
      <c r="G23" s="144">
        <v>41912</v>
      </c>
      <c r="H23" s="143">
        <v>3500</v>
      </c>
      <c r="I23" s="118" t="s">
        <v>5</v>
      </c>
      <c r="J23" s="118" t="s">
        <v>6</v>
      </c>
      <c r="K23" s="145" t="s">
        <v>42</v>
      </c>
      <c r="L23" s="118" t="s">
        <v>10</v>
      </c>
      <c r="M23" s="120" t="s">
        <v>42</v>
      </c>
      <c r="N23" s="120" t="s">
        <v>16</v>
      </c>
      <c r="O23" s="121">
        <v>1.7500000000000002E-2</v>
      </c>
      <c r="P23" s="122">
        <v>2.2499999999999999E-2</v>
      </c>
      <c r="Q23" s="71"/>
      <c r="R23" s="71"/>
    </row>
    <row r="24" spans="1:18" ht="12" customHeight="1" x14ac:dyDescent="0.35">
      <c r="A24" s="116"/>
      <c r="B24" s="117"/>
      <c r="C24" s="143"/>
      <c r="D24" s="118"/>
      <c r="E24" s="118"/>
      <c r="F24" s="143"/>
      <c r="G24" s="118"/>
      <c r="H24" s="143"/>
      <c r="I24" s="118"/>
      <c r="J24" s="118"/>
      <c r="K24" s="145"/>
      <c r="L24" s="118"/>
      <c r="M24" s="120" t="s">
        <v>1</v>
      </c>
      <c r="N24" s="120"/>
      <c r="O24" s="121"/>
      <c r="P24" s="122"/>
      <c r="Q24" s="71"/>
    </row>
    <row r="25" spans="1:18" ht="12" customHeight="1" x14ac:dyDescent="0.35">
      <c r="A25" s="116"/>
      <c r="B25" s="117"/>
      <c r="C25" s="143"/>
      <c r="D25" s="118"/>
      <c r="E25" s="118"/>
      <c r="F25" s="143"/>
      <c r="G25" s="118"/>
      <c r="H25" s="143"/>
      <c r="I25" s="118"/>
      <c r="J25" s="118"/>
      <c r="K25" s="145"/>
      <c r="L25" s="118"/>
      <c r="M25" s="120" t="s">
        <v>1</v>
      </c>
      <c r="N25" s="120"/>
      <c r="O25" s="121"/>
      <c r="P25" s="122"/>
      <c r="Q25" s="71"/>
    </row>
    <row r="26" spans="1:18" ht="12" customHeight="1" x14ac:dyDescent="0.35">
      <c r="A26" s="116"/>
      <c r="B26" s="117"/>
      <c r="C26" s="143"/>
      <c r="D26" s="118"/>
      <c r="E26" s="118"/>
      <c r="F26" s="143"/>
      <c r="G26" s="118"/>
      <c r="H26" s="143"/>
      <c r="I26" s="118"/>
      <c r="J26" s="118"/>
      <c r="K26" s="145"/>
      <c r="L26" s="118"/>
      <c r="M26" s="120" t="s">
        <v>1</v>
      </c>
      <c r="N26" s="120"/>
      <c r="O26" s="121"/>
      <c r="P26" s="122"/>
      <c r="Q26" s="71"/>
    </row>
    <row r="27" spans="1:18" ht="12" customHeight="1" x14ac:dyDescent="0.35">
      <c r="A27" s="116"/>
      <c r="B27" s="117"/>
      <c r="C27" s="143"/>
      <c r="D27" s="118"/>
      <c r="E27" s="118"/>
      <c r="F27" s="143"/>
      <c r="G27" s="118"/>
      <c r="H27" s="143"/>
      <c r="I27" s="118"/>
      <c r="J27" s="118"/>
      <c r="K27" s="145"/>
      <c r="L27" s="118"/>
      <c r="M27" s="120" t="s">
        <v>1</v>
      </c>
      <c r="N27" s="120"/>
      <c r="O27" s="121"/>
      <c r="P27" s="122"/>
      <c r="Q27" s="71"/>
    </row>
    <row r="28" spans="1:18" ht="12" customHeight="1" x14ac:dyDescent="0.35">
      <c r="A28" s="116"/>
      <c r="B28" s="117"/>
      <c r="C28" s="143"/>
      <c r="D28" s="118"/>
      <c r="E28" s="118"/>
      <c r="F28" s="143"/>
      <c r="G28" s="118"/>
      <c r="H28" s="143"/>
      <c r="I28" s="118"/>
      <c r="J28" s="118"/>
      <c r="K28" s="145"/>
      <c r="L28" s="118"/>
      <c r="M28" s="120" t="s">
        <v>1</v>
      </c>
      <c r="N28" s="120"/>
      <c r="O28" s="121"/>
      <c r="P28" s="122"/>
      <c r="Q28" s="71"/>
    </row>
    <row r="29" spans="1:18" ht="12" customHeight="1" x14ac:dyDescent="0.35">
      <c r="A29" s="116"/>
      <c r="B29" s="117"/>
      <c r="C29" s="143"/>
      <c r="D29" s="118"/>
      <c r="E29" s="118"/>
      <c r="F29" s="143"/>
      <c r="G29" s="118"/>
      <c r="H29" s="143"/>
      <c r="I29" s="118"/>
      <c r="J29" s="118"/>
      <c r="K29" s="145"/>
      <c r="L29" s="118"/>
      <c r="M29" s="120" t="s">
        <v>1</v>
      </c>
      <c r="N29" s="120"/>
      <c r="O29" s="121"/>
      <c r="P29" s="122"/>
      <c r="Q29" s="71"/>
    </row>
    <row r="30" spans="1:18" ht="12" customHeight="1" x14ac:dyDescent="0.35">
      <c r="A30" s="116"/>
      <c r="B30" s="117"/>
      <c r="C30" s="143"/>
      <c r="D30" s="144"/>
      <c r="E30" s="118"/>
      <c r="F30" s="143"/>
      <c r="G30" s="144"/>
      <c r="H30" s="143"/>
      <c r="I30" s="118"/>
      <c r="J30" s="118"/>
      <c r="K30" s="145"/>
      <c r="L30" s="118"/>
      <c r="M30" s="120"/>
      <c r="N30" s="120"/>
      <c r="O30" s="121"/>
      <c r="P30" s="122"/>
      <c r="Q30" s="71"/>
      <c r="R30" s="71"/>
    </row>
    <row r="31" spans="1:18" ht="12" customHeight="1" thickBot="1" x14ac:dyDescent="0.4">
      <c r="A31" s="123"/>
      <c r="B31" s="117"/>
      <c r="C31" s="146"/>
      <c r="D31" s="118"/>
      <c r="E31" s="118"/>
      <c r="F31" s="146"/>
      <c r="G31" s="118"/>
      <c r="H31" s="147"/>
      <c r="I31" s="118"/>
      <c r="J31" s="118"/>
      <c r="K31" s="145"/>
      <c r="L31" s="118"/>
      <c r="M31" s="120" t="s">
        <v>1</v>
      </c>
      <c r="N31" s="120"/>
      <c r="O31" s="121"/>
      <c r="P31" s="122"/>
      <c r="Q31" s="71"/>
      <c r="R31" s="71"/>
    </row>
    <row r="32" spans="1:18" ht="12" customHeight="1" thickBot="1" x14ac:dyDescent="0.4">
      <c r="A32" s="36"/>
      <c r="B32" s="37" t="s">
        <v>55</v>
      </c>
      <c r="C32" s="38">
        <f>SUM(C14:C31)</f>
        <v>24000</v>
      </c>
      <c r="D32" s="39"/>
      <c r="E32" s="40"/>
      <c r="F32" s="38">
        <f>SUM(F14:F31)</f>
        <v>19500</v>
      </c>
      <c r="G32" s="41"/>
      <c r="H32" s="101">
        <f>SUM(H14:H31)</f>
        <v>18600</v>
      </c>
      <c r="I32" s="37"/>
      <c r="J32" s="42"/>
      <c r="K32" s="40"/>
      <c r="L32" s="40"/>
      <c r="M32" s="43"/>
      <c r="N32" s="43"/>
      <c r="O32" s="43"/>
      <c r="P32" s="44"/>
      <c r="Q32" s="71"/>
      <c r="R32" s="71"/>
    </row>
    <row r="33" spans="1:18" ht="12" customHeight="1" thickTop="1" thickBot="1" x14ac:dyDescent="0.4">
      <c r="A33" s="45"/>
      <c r="B33" s="46"/>
      <c r="C33" s="47"/>
      <c r="D33" s="48"/>
      <c r="E33" s="49"/>
      <c r="F33" s="47"/>
      <c r="G33" s="48"/>
      <c r="H33" s="50"/>
      <c r="I33" s="49"/>
      <c r="J33" s="51"/>
      <c r="K33" s="49"/>
      <c r="L33" s="49"/>
      <c r="M33" s="52"/>
      <c r="N33" s="52"/>
      <c r="O33" s="52"/>
      <c r="P33" s="53"/>
      <c r="Q33" s="71"/>
      <c r="R33" s="71"/>
    </row>
    <row r="34" spans="1:18" ht="12" customHeight="1" x14ac:dyDescent="0.35">
      <c r="A34" s="15"/>
      <c r="B34" s="72"/>
      <c r="C34" s="73"/>
      <c r="D34" s="74"/>
      <c r="E34" s="73"/>
      <c r="F34" s="74"/>
      <c r="G34" s="74"/>
      <c r="H34" s="124"/>
      <c r="I34" s="15"/>
      <c r="J34" s="72"/>
      <c r="K34" s="72"/>
      <c r="L34" s="72"/>
      <c r="M34" s="72"/>
      <c r="N34" s="72"/>
      <c r="O34" s="15"/>
      <c r="P34" s="15"/>
      <c r="Q34" s="71"/>
      <c r="R34" s="71"/>
    </row>
    <row r="35" spans="1:18" ht="12" customHeight="1" thickBot="1" x14ac:dyDescent="0.4">
      <c r="A35" s="75"/>
      <c r="B35" s="155"/>
      <c r="C35" s="155"/>
      <c r="D35" s="76"/>
      <c r="E35" s="77"/>
      <c r="F35" s="76"/>
      <c r="G35" s="76"/>
      <c r="H35" s="124"/>
      <c r="I35" s="15"/>
      <c r="J35" s="15"/>
      <c r="K35" s="16"/>
      <c r="L35" s="16"/>
      <c r="M35" s="78" t="s">
        <v>62</v>
      </c>
      <c r="N35" s="78" t="s">
        <v>63</v>
      </c>
      <c r="O35" s="78" t="s">
        <v>64</v>
      </c>
      <c r="P35" s="15"/>
      <c r="Q35" s="71"/>
      <c r="R35" s="71"/>
    </row>
    <row r="36" spans="1:18" ht="12" customHeight="1" x14ac:dyDescent="0.35">
      <c r="A36" s="75"/>
      <c r="B36" s="155"/>
      <c r="C36" s="155"/>
      <c r="D36" s="158" t="s">
        <v>56</v>
      </c>
      <c r="E36" s="155"/>
      <c r="F36" s="156"/>
      <c r="G36" s="76"/>
      <c r="H36" s="124">
        <v>-350</v>
      </c>
      <c r="I36" s="15"/>
      <c r="J36" s="15"/>
      <c r="K36" s="16"/>
      <c r="L36" s="76" t="s">
        <v>60</v>
      </c>
      <c r="M36" s="112">
        <f>SUMIF(L12:L31,"F",H12:H31)</f>
        <v>9600</v>
      </c>
      <c r="N36" s="80">
        <f>SUMIF(L12:L31,"V",H12:H31)</f>
        <v>9000</v>
      </c>
      <c r="O36" s="81">
        <f>+M36+N36</f>
        <v>18600</v>
      </c>
      <c r="P36" s="15"/>
      <c r="Q36" s="71"/>
      <c r="R36" s="98">
        <f>SUMIF(I12:I31,"E",H12:H31)</f>
        <v>0</v>
      </c>
    </row>
    <row r="37" spans="1:18" ht="12" customHeight="1" x14ac:dyDescent="0.35">
      <c r="A37" s="75"/>
      <c r="B37" s="157" t="s">
        <v>1</v>
      </c>
      <c r="C37" s="158"/>
      <c r="D37" s="155"/>
      <c r="E37" s="158"/>
      <c r="F37" s="156"/>
      <c r="G37" s="76"/>
      <c r="H37" s="124"/>
      <c r="I37" s="15"/>
      <c r="J37" s="77"/>
      <c r="K37" s="16"/>
      <c r="L37" s="76" t="s">
        <v>61</v>
      </c>
      <c r="M37" s="83">
        <f>+M36/O36</f>
        <v>0.5161290322580645</v>
      </c>
      <c r="N37" s="84">
        <f>+N36/O36</f>
        <v>0.4838709677419355</v>
      </c>
      <c r="O37" s="85">
        <f>+M37+N37</f>
        <v>1</v>
      </c>
      <c r="P37" s="15"/>
      <c r="Q37" s="71"/>
      <c r="R37" s="99">
        <f>SUMIF(I12:I31,"E",F12:F31)</f>
        <v>0</v>
      </c>
    </row>
    <row r="38" spans="1:18" ht="12" customHeight="1" x14ac:dyDescent="0.35">
      <c r="A38" s="152"/>
      <c r="B38" s="154"/>
      <c r="C38" s="154"/>
      <c r="D38" s="154"/>
      <c r="E38" s="154"/>
      <c r="F38" s="160"/>
      <c r="G38" s="86"/>
      <c r="H38" s="79"/>
      <c r="I38" s="15"/>
      <c r="J38" s="76"/>
      <c r="K38" s="16"/>
      <c r="L38" s="15"/>
      <c r="M38" s="88"/>
      <c r="N38" s="89"/>
      <c r="O38" s="90"/>
      <c r="P38" s="15"/>
      <c r="Q38" s="71"/>
      <c r="R38" s="100">
        <f>IF(R37-R36&gt;0,R37-R36,0)</f>
        <v>0</v>
      </c>
    </row>
    <row r="39" spans="1:18" ht="12" customHeight="1" thickBot="1" x14ac:dyDescent="0.4">
      <c r="A39" s="153"/>
      <c r="C39" s="154"/>
      <c r="D39" s="161" t="s">
        <v>58</v>
      </c>
      <c r="E39" s="154"/>
      <c r="F39" s="160"/>
      <c r="G39" s="86"/>
      <c r="H39" s="82">
        <f>SUM(H32:H38)</f>
        <v>18250</v>
      </c>
      <c r="I39" s="15"/>
      <c r="J39" s="15"/>
      <c r="K39" s="16"/>
      <c r="L39" s="76" t="s">
        <v>59</v>
      </c>
      <c r="M39" s="113">
        <f>IF(M36=0,0,SUMPRODUCT((H14:H31)*(P14:P31)*(L14:L31="F"))) /M36</f>
        <v>3.5162499999999999E-2</v>
      </c>
      <c r="N39" s="91">
        <f>IF(N36=0,0,SUMPRODUCT((H14:H31)*(P14:P31)*(L14:L31="V"))) /N36</f>
        <v>2.2916666666666665E-2</v>
      </c>
      <c r="O39" s="92">
        <f>IF(O36=0,0,SUMPRODUCT(P12:P31,H12:H31)/O36)</f>
        <v>2.9237096774193547E-2</v>
      </c>
      <c r="P39" s="15"/>
      <c r="Q39" s="71"/>
      <c r="R39" s="71"/>
    </row>
    <row r="40" spans="1:18" ht="16.5" thickTop="1" thickBot="1" x14ac:dyDescent="0.4">
      <c r="A40" s="154"/>
      <c r="B40" s="154"/>
      <c r="C40" s="154"/>
      <c r="D40" s="154"/>
      <c r="E40" s="154"/>
      <c r="F40" s="160"/>
      <c r="G40" s="86"/>
      <c r="H40" s="87"/>
      <c r="I40" s="15"/>
      <c r="J40" s="15"/>
      <c r="K40" s="76"/>
      <c r="L40" s="93"/>
      <c r="M40" s="15"/>
      <c r="N40" s="15"/>
      <c r="O40" s="15"/>
      <c r="P40" s="15"/>
      <c r="Q40" s="71"/>
      <c r="R40" s="71"/>
    </row>
    <row r="41" spans="1:18" x14ac:dyDescent="0.35">
      <c r="A41" s="11"/>
      <c r="B41" s="159"/>
      <c r="C41" s="159"/>
      <c r="D41" s="159"/>
      <c r="E41" s="159"/>
      <c r="F41" s="159"/>
      <c r="G41" s="11"/>
      <c r="H41" s="86"/>
      <c r="I41" s="3"/>
      <c r="J41" s="3"/>
      <c r="K41" s="8"/>
      <c r="L41" s="10"/>
      <c r="N41" s="9"/>
      <c r="O41" s="9"/>
      <c r="P41" s="3"/>
    </row>
    <row r="42" spans="1:18" ht="18" x14ac:dyDescent="0.4">
      <c r="A42" s="5" t="s">
        <v>65</v>
      </c>
      <c r="B42" s="3"/>
      <c r="C42" s="3"/>
      <c r="D42" s="3"/>
      <c r="E42" s="3"/>
      <c r="F42" s="3"/>
      <c r="G42" s="3"/>
      <c r="H42" s="86"/>
      <c r="I42" s="3"/>
      <c r="J42" s="3"/>
      <c r="K42" s="8"/>
      <c r="L42" s="4"/>
      <c r="M42" s="3"/>
      <c r="N42" s="3"/>
      <c r="O42" s="3"/>
      <c r="P42" s="3"/>
    </row>
    <row r="43" spans="1:18" ht="16" thickBot="1" x14ac:dyDescent="0.4">
      <c r="A43" s="3"/>
      <c r="B43" s="3"/>
      <c r="C43" s="3"/>
      <c r="D43" s="3"/>
      <c r="E43" s="3"/>
      <c r="F43" s="3"/>
      <c r="G43" s="3"/>
      <c r="H43" s="11"/>
      <c r="I43" s="3"/>
      <c r="J43" s="3"/>
      <c r="K43" s="8"/>
      <c r="L43" s="4"/>
      <c r="M43" s="3"/>
      <c r="N43" s="3"/>
      <c r="O43" s="3"/>
      <c r="P43" s="3"/>
    </row>
    <row r="44" spans="1:18" x14ac:dyDescent="0.35">
      <c r="A44" s="167" t="s">
        <v>116</v>
      </c>
      <c r="B44" s="168"/>
      <c r="C44" s="168"/>
      <c r="D44" s="169"/>
      <c r="E44" s="170" t="s">
        <v>66</v>
      </c>
      <c r="F44" s="169"/>
      <c r="G44" s="166"/>
      <c r="H44" s="54" t="s">
        <v>0</v>
      </c>
      <c r="I44" s="171" t="s">
        <v>67</v>
      </c>
      <c r="J44" s="172"/>
      <c r="K44" s="172"/>
      <c r="L44" s="172"/>
      <c r="M44" s="173"/>
      <c r="N44" s="3"/>
      <c r="O44" s="3"/>
      <c r="P44" s="3"/>
    </row>
    <row r="45" spans="1:18" x14ac:dyDescent="0.35">
      <c r="A45" s="55"/>
      <c r="B45" s="56"/>
      <c r="C45" s="56"/>
      <c r="D45" s="114"/>
      <c r="E45" s="178"/>
      <c r="F45" s="179"/>
      <c r="G45" s="57"/>
      <c r="H45" s="58"/>
      <c r="I45" s="180"/>
      <c r="J45" s="181"/>
      <c r="K45" s="181"/>
      <c r="L45" s="181"/>
      <c r="M45" s="182"/>
      <c r="N45" s="3"/>
      <c r="O45" s="3"/>
      <c r="P45" s="3"/>
    </row>
    <row r="46" spans="1:18" x14ac:dyDescent="0.35">
      <c r="A46" s="59" t="s">
        <v>117</v>
      </c>
      <c r="B46" s="60"/>
      <c r="C46" s="60"/>
      <c r="D46" s="115"/>
      <c r="E46" s="61"/>
      <c r="F46" s="62"/>
      <c r="G46" s="63"/>
      <c r="H46" s="65">
        <f>+C32-F32+R38</f>
        <v>4500</v>
      </c>
      <c r="I46" s="180"/>
      <c r="J46" s="181"/>
      <c r="K46" s="181"/>
      <c r="L46" s="181"/>
      <c r="M46" s="182"/>
      <c r="N46" s="3"/>
      <c r="O46" s="3"/>
      <c r="P46" s="3"/>
    </row>
    <row r="47" spans="1:18" ht="9" customHeight="1" x14ac:dyDescent="0.35">
      <c r="A47" s="59"/>
      <c r="B47" s="60"/>
      <c r="C47" s="60"/>
      <c r="D47" s="115"/>
      <c r="E47" s="61"/>
      <c r="F47" s="62"/>
      <c r="G47" s="63"/>
      <c r="H47" s="64"/>
      <c r="I47" s="180"/>
      <c r="J47" s="181"/>
      <c r="K47" s="181"/>
      <c r="L47" s="181"/>
      <c r="M47" s="182"/>
      <c r="N47" s="3"/>
      <c r="O47" s="3"/>
      <c r="P47" s="3"/>
    </row>
    <row r="48" spans="1:18" x14ac:dyDescent="0.35">
      <c r="A48" s="66" t="s">
        <v>118</v>
      </c>
      <c r="B48" s="60"/>
      <c r="C48" s="60"/>
      <c r="D48" s="115"/>
      <c r="E48" s="183" t="s">
        <v>38</v>
      </c>
      <c r="F48" s="184"/>
      <c r="G48" s="125"/>
      <c r="H48" s="126">
        <v>-1000</v>
      </c>
      <c r="I48" s="180"/>
      <c r="J48" s="181"/>
      <c r="K48" s="181"/>
      <c r="L48" s="181"/>
      <c r="M48" s="182"/>
      <c r="N48" s="3"/>
      <c r="O48" s="3"/>
      <c r="P48" s="3"/>
    </row>
    <row r="49" spans="1:16" ht="7.5" customHeight="1" x14ac:dyDescent="0.35">
      <c r="A49" s="66"/>
      <c r="B49" s="60"/>
      <c r="C49" s="60"/>
      <c r="D49" s="115"/>
      <c r="E49" s="183"/>
      <c r="F49" s="184"/>
      <c r="G49" s="125"/>
      <c r="H49" s="127"/>
      <c r="I49" s="180"/>
      <c r="J49" s="181"/>
      <c r="K49" s="181"/>
      <c r="L49" s="181"/>
      <c r="M49" s="182"/>
      <c r="N49" s="3"/>
      <c r="O49" s="3"/>
      <c r="P49" s="3"/>
    </row>
    <row r="50" spans="1:16" x14ac:dyDescent="0.35">
      <c r="A50" s="66" t="s">
        <v>119</v>
      </c>
      <c r="B50" s="60"/>
      <c r="C50" s="60"/>
      <c r="D50" s="115"/>
      <c r="E50" s="183" t="s">
        <v>41</v>
      </c>
      <c r="F50" s="184"/>
      <c r="G50" s="125"/>
      <c r="H50" s="127">
        <v>5000</v>
      </c>
      <c r="I50" s="226" t="s">
        <v>113</v>
      </c>
      <c r="J50" s="227"/>
      <c r="K50" s="227"/>
      <c r="L50" s="227"/>
      <c r="M50" s="228"/>
      <c r="N50" s="3"/>
      <c r="O50" s="3"/>
      <c r="P50" s="3"/>
    </row>
    <row r="51" spans="1:16" ht="7.5" customHeight="1" x14ac:dyDescent="0.35">
      <c r="A51" s="66"/>
      <c r="B51" s="60"/>
      <c r="C51" s="60"/>
      <c r="D51" s="115"/>
      <c r="E51" s="183"/>
      <c r="F51" s="184"/>
      <c r="G51" s="125"/>
      <c r="H51" s="127"/>
      <c r="I51" s="180"/>
      <c r="J51" s="181"/>
      <c r="K51" s="181"/>
      <c r="L51" s="181"/>
      <c r="M51" s="182"/>
      <c r="N51" s="3"/>
      <c r="O51" s="3"/>
      <c r="P51" s="3"/>
    </row>
    <row r="52" spans="1:16" x14ac:dyDescent="0.35">
      <c r="A52" s="66" t="s">
        <v>68</v>
      </c>
      <c r="B52" s="60"/>
      <c r="C52" s="60"/>
      <c r="D52" s="115"/>
      <c r="E52" s="185"/>
      <c r="F52" s="186"/>
      <c r="G52" s="63"/>
      <c r="H52" s="67">
        <f>SUM(H45:H51)</f>
        <v>8500</v>
      </c>
      <c r="I52" s="180"/>
      <c r="J52" s="181"/>
      <c r="K52" s="181"/>
      <c r="L52" s="181"/>
      <c r="M52" s="182"/>
      <c r="N52" s="3"/>
      <c r="O52" s="3"/>
      <c r="P52" s="3"/>
    </row>
    <row r="53" spans="1:16" ht="8.25" customHeight="1" x14ac:dyDescent="0.35">
      <c r="A53" s="66"/>
      <c r="B53" s="60"/>
      <c r="C53" s="60"/>
      <c r="D53" s="115"/>
      <c r="E53" s="183"/>
      <c r="F53" s="184"/>
      <c r="G53" s="125"/>
      <c r="H53" s="127"/>
      <c r="I53" s="180"/>
      <c r="J53" s="181"/>
      <c r="K53" s="181"/>
      <c r="L53" s="181"/>
      <c r="M53" s="182"/>
      <c r="N53" s="3"/>
      <c r="O53" s="3"/>
      <c r="P53" s="3"/>
    </row>
    <row r="54" spans="1:16" x14ac:dyDescent="0.35">
      <c r="A54" s="66" t="s">
        <v>69</v>
      </c>
      <c r="B54" s="60"/>
      <c r="C54" s="60"/>
      <c r="D54" s="115"/>
      <c r="E54" s="183" t="s">
        <v>114</v>
      </c>
      <c r="F54" s="184"/>
      <c r="G54" s="125"/>
      <c r="H54" s="127">
        <v>5000</v>
      </c>
      <c r="I54" s="180" t="s">
        <v>122</v>
      </c>
      <c r="J54" s="181"/>
      <c r="K54" s="181"/>
      <c r="L54" s="181"/>
      <c r="M54" s="182"/>
      <c r="N54" s="3"/>
      <c r="O54" s="3"/>
      <c r="P54" s="3"/>
    </row>
    <row r="55" spans="1:16" ht="6" customHeight="1" x14ac:dyDescent="0.35">
      <c r="A55" s="66"/>
      <c r="B55" s="60"/>
      <c r="C55" s="60"/>
      <c r="D55" s="115"/>
      <c r="E55" s="183"/>
      <c r="F55" s="184"/>
      <c r="G55" s="125"/>
      <c r="H55" s="127"/>
      <c r="I55" s="180"/>
      <c r="J55" s="181"/>
      <c r="K55" s="181"/>
      <c r="L55" s="181"/>
      <c r="M55" s="182"/>
      <c r="N55" s="3"/>
      <c r="O55" s="3"/>
      <c r="P55" s="3"/>
    </row>
    <row r="56" spans="1:16" x14ac:dyDescent="0.35">
      <c r="A56" s="66" t="s">
        <v>112</v>
      </c>
      <c r="B56" s="60"/>
      <c r="C56" s="60"/>
      <c r="D56" s="115"/>
      <c r="E56" s="185"/>
      <c r="F56" s="186"/>
      <c r="G56" s="63"/>
      <c r="H56" s="67">
        <f>SUM(H52:H55)</f>
        <v>13500</v>
      </c>
      <c r="I56" s="180"/>
      <c r="J56" s="181"/>
      <c r="K56" s="181"/>
      <c r="L56" s="181"/>
      <c r="M56" s="182"/>
      <c r="N56" s="3"/>
      <c r="O56" s="3"/>
      <c r="P56" s="3"/>
    </row>
    <row r="57" spans="1:16" x14ac:dyDescent="0.35">
      <c r="A57" s="66"/>
      <c r="B57" s="60"/>
      <c r="C57" s="60"/>
      <c r="D57" s="115"/>
      <c r="E57" s="185"/>
      <c r="F57" s="186"/>
      <c r="G57" s="63"/>
      <c r="H57" s="128"/>
      <c r="I57" s="180"/>
      <c r="J57" s="181"/>
      <c r="K57" s="181"/>
      <c r="L57" s="181"/>
      <c r="M57" s="182"/>
      <c r="N57" s="3"/>
      <c r="O57" s="3"/>
      <c r="P57" s="3"/>
    </row>
    <row r="58" spans="1:16" x14ac:dyDescent="0.35">
      <c r="A58" s="68"/>
      <c r="B58" s="69"/>
      <c r="C58" s="69"/>
      <c r="D58" s="115"/>
      <c r="E58" s="61"/>
      <c r="F58" s="62"/>
      <c r="G58" s="63"/>
      <c r="H58" s="128"/>
      <c r="I58" s="180"/>
      <c r="J58" s="181"/>
      <c r="K58" s="181"/>
      <c r="L58" s="181"/>
      <c r="M58" s="182"/>
      <c r="N58" s="3"/>
      <c r="O58" s="3"/>
      <c r="P58" s="3"/>
    </row>
    <row r="59" spans="1:16" ht="15" customHeight="1" x14ac:dyDescent="0.35">
      <c r="A59" s="66" t="s">
        <v>110</v>
      </c>
      <c r="B59" s="60"/>
      <c r="C59" s="60"/>
      <c r="D59" s="115"/>
      <c r="E59" s="61"/>
      <c r="F59" s="62"/>
      <c r="G59" s="63"/>
      <c r="H59" s="127">
        <v>1000</v>
      </c>
      <c r="I59" s="180"/>
      <c r="J59" s="181"/>
      <c r="K59" s="181"/>
      <c r="L59" s="181"/>
      <c r="M59" s="182"/>
      <c r="N59" s="3"/>
      <c r="O59" s="3"/>
      <c r="P59" s="3"/>
    </row>
    <row r="60" spans="1:16" ht="15" customHeight="1" x14ac:dyDescent="0.35">
      <c r="A60" s="66" t="s">
        <v>120</v>
      </c>
      <c r="B60" s="60"/>
      <c r="C60" s="60"/>
      <c r="D60" s="115"/>
      <c r="E60" s="61"/>
      <c r="F60" s="62"/>
      <c r="G60" s="63"/>
      <c r="H60" s="127">
        <f>256+1000</f>
        <v>1256</v>
      </c>
      <c r="I60" s="180"/>
      <c r="J60" s="181"/>
      <c r="K60" s="181"/>
      <c r="L60" s="181"/>
      <c r="M60" s="182"/>
      <c r="N60" s="3"/>
      <c r="O60" s="3"/>
      <c r="P60" s="3"/>
    </row>
    <row r="61" spans="1:16" ht="16" thickBot="1" x14ac:dyDescent="0.4">
      <c r="A61" s="187"/>
      <c r="B61" s="188"/>
      <c r="C61" s="188"/>
      <c r="D61" s="46"/>
      <c r="E61" s="189"/>
      <c r="F61" s="190"/>
      <c r="G61" s="70"/>
      <c r="H61" s="129"/>
      <c r="I61" s="191"/>
      <c r="J61" s="192"/>
      <c r="K61" s="192"/>
      <c r="L61" s="192"/>
      <c r="M61" s="193"/>
      <c r="N61" s="3"/>
      <c r="O61" s="3"/>
      <c r="P61" s="3"/>
    </row>
    <row r="62" spans="1:16" x14ac:dyDescent="0.35">
      <c r="A62" s="3"/>
      <c r="B62" s="3"/>
      <c r="C62" s="3"/>
      <c r="D62" s="3"/>
      <c r="E62" s="3"/>
      <c r="F62" s="3"/>
      <c r="G62" s="3"/>
      <c r="H62" s="3"/>
      <c r="I62" s="3"/>
      <c r="J62" s="2"/>
      <c r="K62" s="2"/>
      <c r="L62" s="3"/>
      <c r="M62" s="3"/>
      <c r="N62" s="3"/>
      <c r="O62" s="3"/>
      <c r="P62" s="3"/>
    </row>
    <row r="63" spans="1:16" x14ac:dyDescent="0.35">
      <c r="A63" s="3"/>
      <c r="B63" s="3"/>
      <c r="C63" s="3"/>
      <c r="D63" s="3"/>
      <c r="E63" s="3"/>
      <c r="F63" s="3"/>
      <c r="G63" s="3"/>
      <c r="H63" s="3"/>
      <c r="I63" s="3"/>
      <c r="J63" s="2"/>
      <c r="K63" s="2"/>
      <c r="L63" s="3"/>
      <c r="M63" s="3"/>
      <c r="N63" s="3"/>
      <c r="O63" s="3"/>
      <c r="P63" s="3"/>
    </row>
    <row r="64" spans="1:16" x14ac:dyDescent="0.35">
      <c r="A64" s="3"/>
      <c r="B64" s="3"/>
      <c r="C64" s="3"/>
      <c r="D64" s="3"/>
      <c r="E64" s="3"/>
      <c r="F64" s="3"/>
      <c r="G64" s="3"/>
      <c r="H64" s="3"/>
      <c r="I64" s="3"/>
      <c r="J64" s="2"/>
      <c r="K64" s="2"/>
      <c r="L64" s="3"/>
      <c r="M64" s="3"/>
      <c r="N64" s="3"/>
      <c r="O64" s="3"/>
      <c r="P64" s="3"/>
    </row>
    <row r="65" spans="1:16" ht="18" x14ac:dyDescent="0.4">
      <c r="A65" s="5" t="s">
        <v>70</v>
      </c>
      <c r="B65" s="3"/>
      <c r="C65" s="3"/>
      <c r="D65" s="3"/>
      <c r="E65" s="3"/>
      <c r="F65" s="3"/>
      <c r="G65" s="3"/>
      <c r="H65" s="3"/>
      <c r="I65" s="2"/>
      <c r="J65" s="2"/>
      <c r="K65" s="2"/>
      <c r="L65" s="3"/>
      <c r="M65" s="3"/>
      <c r="N65" s="3"/>
      <c r="O65" s="3"/>
      <c r="P65" s="3"/>
    </row>
    <row r="66" spans="1:16" ht="18.5" thickBot="1" x14ac:dyDescent="0.45">
      <c r="A66" s="5"/>
      <c r="B66" s="3"/>
      <c r="C66" s="3"/>
      <c r="D66" s="3"/>
      <c r="E66" s="3"/>
      <c r="F66" s="3"/>
      <c r="G66" s="3"/>
      <c r="H66" s="3"/>
      <c r="I66" s="2"/>
      <c r="J66" s="2"/>
      <c r="K66" s="2"/>
      <c r="L66" s="3"/>
      <c r="M66" s="3"/>
      <c r="N66" s="3"/>
      <c r="O66" s="3"/>
      <c r="P66" s="3"/>
    </row>
    <row r="67" spans="1:16" ht="39" x14ac:dyDescent="0.35">
      <c r="A67" s="163" t="s">
        <v>22</v>
      </c>
      <c r="B67" s="94" t="s">
        <v>89</v>
      </c>
      <c r="C67" s="194" t="s">
        <v>71</v>
      </c>
      <c r="D67" s="195"/>
      <c r="E67" s="195"/>
      <c r="F67" s="195"/>
      <c r="G67" s="94" t="s">
        <v>121</v>
      </c>
      <c r="H67" s="94" t="s">
        <v>72</v>
      </c>
      <c r="I67" s="196" t="s">
        <v>67</v>
      </c>
      <c r="J67" s="196"/>
      <c r="K67" s="196"/>
      <c r="L67" s="196"/>
      <c r="M67" s="197"/>
      <c r="N67" s="3"/>
      <c r="O67" s="3"/>
      <c r="P67" s="3"/>
    </row>
    <row r="68" spans="1:16" x14ac:dyDescent="0.35">
      <c r="A68" s="130" t="s">
        <v>2</v>
      </c>
      <c r="B68" s="131" t="s">
        <v>73</v>
      </c>
      <c r="C68" s="183" t="s">
        <v>77</v>
      </c>
      <c r="D68" s="181"/>
      <c r="E68" s="181"/>
      <c r="F68" s="184"/>
      <c r="G68" s="132">
        <v>10528</v>
      </c>
      <c r="H68" s="133">
        <v>14000</v>
      </c>
      <c r="I68" s="198" t="s">
        <v>42</v>
      </c>
      <c r="J68" s="198"/>
      <c r="K68" s="198"/>
      <c r="L68" s="198"/>
      <c r="M68" s="199"/>
      <c r="N68" s="3"/>
      <c r="O68" s="3"/>
      <c r="P68" s="3"/>
    </row>
    <row r="69" spans="1:16" x14ac:dyDescent="0.35">
      <c r="A69" s="130" t="s">
        <v>2</v>
      </c>
      <c r="B69" s="131" t="s">
        <v>74</v>
      </c>
      <c r="C69" s="183" t="s">
        <v>78</v>
      </c>
      <c r="D69" s="181"/>
      <c r="E69" s="181"/>
      <c r="F69" s="184"/>
      <c r="G69" s="132">
        <v>8210</v>
      </c>
      <c r="H69" s="133">
        <v>10000</v>
      </c>
      <c r="I69" s="200" t="s">
        <v>42</v>
      </c>
      <c r="J69" s="200"/>
      <c r="K69" s="200"/>
      <c r="L69" s="200"/>
      <c r="M69" s="201"/>
      <c r="N69" s="3"/>
      <c r="O69" s="3"/>
      <c r="P69" s="3"/>
    </row>
    <row r="70" spans="1:16" x14ac:dyDescent="0.35">
      <c r="A70" s="134">
        <v>2</v>
      </c>
      <c r="B70" s="131" t="s">
        <v>75</v>
      </c>
      <c r="C70" s="183" t="s">
        <v>79</v>
      </c>
      <c r="D70" s="181"/>
      <c r="E70" s="181"/>
      <c r="F70" s="184"/>
      <c r="G70" s="135">
        <f>28323/ (7521+45000)</f>
        <v>0.53927000628320099</v>
      </c>
      <c r="H70" s="136" t="s">
        <v>3</v>
      </c>
      <c r="I70" s="202" t="s">
        <v>42</v>
      </c>
      <c r="J70" s="202"/>
      <c r="K70" s="202"/>
      <c r="L70" s="202"/>
      <c r="M70" s="203"/>
      <c r="N70" s="2"/>
      <c r="O70" s="3"/>
      <c r="P70" s="3"/>
    </row>
    <row r="71" spans="1:16" ht="27.75" customHeight="1" x14ac:dyDescent="0.35">
      <c r="A71" s="134">
        <v>2</v>
      </c>
      <c r="B71" s="131" t="s">
        <v>76</v>
      </c>
      <c r="C71" s="183" t="s">
        <v>80</v>
      </c>
      <c r="D71" s="181"/>
      <c r="E71" s="181"/>
      <c r="F71" s="184"/>
      <c r="G71" s="135">
        <f>(3640 + 254 - 547) / 2451</f>
        <v>1.3655650754793962</v>
      </c>
      <c r="H71" s="136" t="s">
        <v>4</v>
      </c>
      <c r="I71" s="202" t="s">
        <v>81</v>
      </c>
      <c r="J71" s="202"/>
      <c r="K71" s="202"/>
      <c r="L71" s="202"/>
      <c r="M71" s="203"/>
      <c r="N71" s="2"/>
      <c r="O71" s="3"/>
      <c r="P71" s="3"/>
    </row>
    <row r="72" spans="1:16" x14ac:dyDescent="0.35">
      <c r="A72" s="134"/>
      <c r="B72" s="136"/>
      <c r="C72" s="183"/>
      <c r="D72" s="181"/>
      <c r="E72" s="181"/>
      <c r="F72" s="184"/>
      <c r="G72" s="118"/>
      <c r="H72" s="136"/>
      <c r="I72" s="202"/>
      <c r="J72" s="202"/>
      <c r="K72" s="202"/>
      <c r="L72" s="202"/>
      <c r="M72" s="203"/>
      <c r="N72" s="2"/>
      <c r="O72" s="3"/>
      <c r="P72" s="3"/>
    </row>
    <row r="73" spans="1:16" x14ac:dyDescent="0.35">
      <c r="A73" s="134"/>
      <c r="B73" s="136"/>
      <c r="C73" s="183"/>
      <c r="D73" s="181"/>
      <c r="E73" s="181"/>
      <c r="F73" s="184"/>
      <c r="G73" s="118"/>
      <c r="H73" s="136"/>
      <c r="I73" s="202"/>
      <c r="J73" s="202"/>
      <c r="K73" s="202"/>
      <c r="L73" s="202"/>
      <c r="M73" s="203"/>
      <c r="N73" s="2"/>
      <c r="O73" s="3"/>
      <c r="P73" s="3"/>
    </row>
    <row r="74" spans="1:16" x14ac:dyDescent="0.35">
      <c r="A74" s="134"/>
      <c r="B74" s="136"/>
      <c r="C74" s="183"/>
      <c r="D74" s="181"/>
      <c r="E74" s="181"/>
      <c r="F74" s="184"/>
      <c r="G74" s="118"/>
      <c r="H74" s="136"/>
      <c r="I74" s="202"/>
      <c r="J74" s="202"/>
      <c r="K74" s="202"/>
      <c r="L74" s="202"/>
      <c r="M74" s="203"/>
      <c r="N74" s="2"/>
      <c r="O74" s="3"/>
      <c r="P74" s="3"/>
    </row>
    <row r="75" spans="1:16" x14ac:dyDescent="0.35">
      <c r="A75" s="134"/>
      <c r="B75" s="136"/>
      <c r="C75" s="183"/>
      <c r="D75" s="181"/>
      <c r="E75" s="181"/>
      <c r="F75" s="184"/>
      <c r="G75" s="118"/>
      <c r="H75" s="136"/>
      <c r="I75" s="202"/>
      <c r="J75" s="202"/>
      <c r="K75" s="202"/>
      <c r="L75" s="202"/>
      <c r="M75" s="203"/>
      <c r="N75" s="2"/>
      <c r="O75" s="3"/>
      <c r="P75" s="3"/>
    </row>
    <row r="76" spans="1:16" x14ac:dyDescent="0.35">
      <c r="A76" s="134"/>
      <c r="B76" s="136"/>
      <c r="C76" s="183"/>
      <c r="D76" s="181"/>
      <c r="E76" s="181"/>
      <c r="F76" s="184"/>
      <c r="G76" s="118"/>
      <c r="H76" s="136"/>
      <c r="I76" s="202"/>
      <c r="J76" s="202"/>
      <c r="K76" s="202"/>
      <c r="L76" s="202"/>
      <c r="M76" s="203"/>
      <c r="N76" s="2"/>
      <c r="O76" s="3"/>
      <c r="P76" s="3"/>
    </row>
    <row r="77" spans="1:16" ht="16" thickBot="1" x14ac:dyDescent="0.4">
      <c r="A77" s="137"/>
      <c r="B77" s="138"/>
      <c r="C77" s="216"/>
      <c r="D77" s="192"/>
      <c r="E77" s="192"/>
      <c r="F77" s="217"/>
      <c r="G77" s="139"/>
      <c r="H77" s="138"/>
      <c r="I77" s="218"/>
      <c r="J77" s="218"/>
      <c r="K77" s="218"/>
      <c r="L77" s="218"/>
      <c r="M77" s="219"/>
      <c r="N77" s="2"/>
      <c r="O77" s="3"/>
      <c r="P77" s="3"/>
    </row>
    <row r="78" spans="1:16" x14ac:dyDescent="0.35">
      <c r="A78" s="3"/>
      <c r="B78" s="3"/>
      <c r="C78" s="3"/>
      <c r="D78" s="3"/>
      <c r="E78" s="3"/>
      <c r="F78" s="3"/>
      <c r="G78" s="3"/>
      <c r="H78" s="3"/>
      <c r="I78" s="2"/>
      <c r="J78" s="2"/>
      <c r="K78" s="2"/>
      <c r="L78" s="2"/>
      <c r="M78" s="2"/>
      <c r="N78" s="2"/>
      <c r="O78" s="3"/>
      <c r="P78" s="3"/>
    </row>
    <row r="79" spans="1:16" ht="18" x14ac:dyDescent="0.4">
      <c r="A79" s="5"/>
      <c r="B79" s="3"/>
      <c r="C79" s="3"/>
      <c r="D79" s="3"/>
      <c r="E79" s="3"/>
      <c r="F79" s="3"/>
      <c r="G79" s="3"/>
      <c r="H79" s="3"/>
      <c r="I79" s="2"/>
      <c r="J79" s="2"/>
      <c r="K79" s="2"/>
      <c r="L79" s="3"/>
      <c r="M79" s="3"/>
      <c r="N79" s="3"/>
      <c r="O79" s="3"/>
      <c r="P79" s="3"/>
    </row>
    <row r="80" spans="1:16" ht="18.5" thickBot="1" x14ac:dyDescent="0.45">
      <c r="A80" s="5" t="s">
        <v>82</v>
      </c>
      <c r="B80" s="3"/>
      <c r="C80" s="3"/>
      <c r="D80" s="3"/>
      <c r="E80" s="3"/>
      <c r="F80" s="3"/>
      <c r="G80" s="3"/>
      <c r="H80" s="3"/>
      <c r="I80" s="2"/>
      <c r="J80" s="2"/>
      <c r="K80" s="1"/>
      <c r="L80" s="1"/>
      <c r="M80" s="1"/>
      <c r="N80" s="1"/>
      <c r="O80" s="3"/>
      <c r="P80" s="3"/>
    </row>
    <row r="81" spans="1:16" ht="16" thickBot="1" x14ac:dyDescent="0.4">
      <c r="A81" s="3"/>
      <c r="B81" s="3"/>
      <c r="C81" s="3"/>
      <c r="D81" s="3"/>
      <c r="E81" s="3"/>
      <c r="F81" s="3"/>
      <c r="G81" s="14" t="s">
        <v>84</v>
      </c>
      <c r="H81" s="12" t="s">
        <v>0</v>
      </c>
      <c r="I81" s="220" t="s">
        <v>67</v>
      </c>
      <c r="J81" s="221"/>
      <c r="K81" s="221"/>
      <c r="L81" s="221"/>
      <c r="M81" s="222"/>
      <c r="N81" s="1"/>
      <c r="O81" s="3"/>
      <c r="P81" s="3"/>
    </row>
    <row r="82" spans="1:16" ht="25.5" customHeight="1" x14ac:dyDescent="0.35">
      <c r="A82" s="223" t="s">
        <v>83</v>
      </c>
      <c r="B82" s="224"/>
      <c r="C82" s="224"/>
      <c r="D82" s="224"/>
      <c r="E82" s="224"/>
      <c r="F82" s="225"/>
      <c r="G82" s="140">
        <v>356</v>
      </c>
      <c r="H82" s="95"/>
      <c r="I82" s="207" t="s">
        <v>42</v>
      </c>
      <c r="J82" s="208"/>
      <c r="K82" s="208"/>
      <c r="L82" s="208"/>
      <c r="M82" s="209"/>
      <c r="N82" s="1"/>
      <c r="O82" s="3"/>
      <c r="P82" s="3"/>
    </row>
    <row r="83" spans="1:16" ht="27.75" customHeight="1" x14ac:dyDescent="0.35">
      <c r="A83" s="204" t="s">
        <v>85</v>
      </c>
      <c r="B83" s="205"/>
      <c r="C83" s="205"/>
      <c r="D83" s="205"/>
      <c r="E83" s="205"/>
      <c r="F83" s="206"/>
      <c r="G83" s="96"/>
      <c r="H83" s="141">
        <v>19000</v>
      </c>
      <c r="I83" s="207" t="s">
        <v>86</v>
      </c>
      <c r="J83" s="208"/>
      <c r="K83" s="208"/>
      <c r="L83" s="208"/>
      <c r="M83" s="209"/>
      <c r="N83" s="1"/>
      <c r="O83" s="3"/>
      <c r="P83" s="3"/>
    </row>
    <row r="84" spans="1:16" ht="23.25" customHeight="1" thickBot="1" x14ac:dyDescent="0.4">
      <c r="A84" s="210" t="s">
        <v>87</v>
      </c>
      <c r="B84" s="211"/>
      <c r="C84" s="211"/>
      <c r="D84" s="211"/>
      <c r="E84" s="211"/>
      <c r="F84" s="212"/>
      <c r="G84" s="97"/>
      <c r="H84" s="142">
        <v>9500</v>
      </c>
      <c r="I84" s="213" t="s">
        <v>86</v>
      </c>
      <c r="J84" s="214"/>
      <c r="K84" s="214"/>
      <c r="L84" s="214"/>
      <c r="M84" s="215"/>
      <c r="N84" s="1"/>
      <c r="O84" s="3"/>
      <c r="P84" s="3"/>
    </row>
  </sheetData>
  <mergeCells count="67">
    <mergeCell ref="I72:M72"/>
    <mergeCell ref="I73:M73"/>
    <mergeCell ref="I74:M74"/>
    <mergeCell ref="I75:M75"/>
    <mergeCell ref="I76:M76"/>
    <mergeCell ref="I84:M84"/>
    <mergeCell ref="I83:M83"/>
    <mergeCell ref="I81:M81"/>
    <mergeCell ref="I82:M82"/>
    <mergeCell ref="I77:M77"/>
    <mergeCell ref="A2:P2"/>
    <mergeCell ref="A3:P3"/>
    <mergeCell ref="A4:P4"/>
    <mergeCell ref="C6:E6"/>
    <mergeCell ref="J6:K6"/>
    <mergeCell ref="A44:D44"/>
    <mergeCell ref="E44:F44"/>
    <mergeCell ref="E45:F45"/>
    <mergeCell ref="E48:F48"/>
    <mergeCell ref="I44:M44"/>
    <mergeCell ref="I45:M45"/>
    <mergeCell ref="I70:M70"/>
    <mergeCell ref="I71:M71"/>
    <mergeCell ref="I60:M60"/>
    <mergeCell ref="I46:M46"/>
    <mergeCell ref="I47:M47"/>
    <mergeCell ref="I48:M48"/>
    <mergeCell ref="I49:M49"/>
    <mergeCell ref="I69:M69"/>
    <mergeCell ref="E49:F49"/>
    <mergeCell ref="E50:F50"/>
    <mergeCell ref="E51:F51"/>
    <mergeCell ref="I50:M50"/>
    <mergeCell ref="I68:M68"/>
    <mergeCell ref="I51:M51"/>
    <mergeCell ref="I52:M52"/>
    <mergeCell ref="I53:M53"/>
    <mergeCell ref="I54:M54"/>
    <mergeCell ref="I55:M55"/>
    <mergeCell ref="I56:M56"/>
    <mergeCell ref="I57:M57"/>
    <mergeCell ref="I58:M58"/>
    <mergeCell ref="I59:M59"/>
    <mergeCell ref="I67:M67"/>
    <mergeCell ref="I61:M61"/>
    <mergeCell ref="A61:C61"/>
    <mergeCell ref="E61:F61"/>
    <mergeCell ref="A82:F82"/>
    <mergeCell ref="E52:F52"/>
    <mergeCell ref="E53:F53"/>
    <mergeCell ref="E54:F54"/>
    <mergeCell ref="E55:F55"/>
    <mergeCell ref="E56:F56"/>
    <mergeCell ref="E57:F57"/>
    <mergeCell ref="C69:F69"/>
    <mergeCell ref="A83:F83"/>
    <mergeCell ref="A84:F84"/>
    <mergeCell ref="C67:F67"/>
    <mergeCell ref="C68:F68"/>
    <mergeCell ref="C70:F70"/>
    <mergeCell ref="C71:F71"/>
    <mergeCell ref="C72:F72"/>
    <mergeCell ref="C73:F73"/>
    <mergeCell ref="C77:F77"/>
    <mergeCell ref="C74:F74"/>
    <mergeCell ref="C75:F75"/>
    <mergeCell ref="C76:F76"/>
  </mergeCells>
  <pageMargins left="0.7" right="0.7" top="0.75" bottom="0.75" header="0.3" footer="0.3"/>
  <pageSetup paperSize="9" scale="70" fitToHeight="0" orientation="landscape" horizontalDpi="300" verticalDpi="300" r:id="rId1"/>
  <rowBreaks count="1" manualBreakCount="1">
    <brk id="40" max="1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'Dewisiadau ar y Cwymplen'!$B$5:$B$7</xm:f>
          </x14:formula1>
          <xm:sqref>I14:I31</xm:sqref>
        </x14:dataValidation>
        <x14:dataValidation type="list" allowBlank="1" showInputMessage="1" showErrorMessage="1" xr:uid="{00000000-0002-0000-0200-000001000000}">
          <x14:formula1>
            <xm:f>'Dewisiadau ar y Cwymplen'!$B$12:$B$18</xm:f>
          </x14:formula1>
          <xm:sqref>J14:J31</xm:sqref>
        </x14:dataValidation>
        <x14:dataValidation type="list" allowBlank="1" showInputMessage="1" showErrorMessage="1" xr:uid="{00000000-0002-0000-0200-000002000000}">
          <x14:formula1>
            <xm:f>'Dewisiadau ar y Cwymplen'!$B$21:$B$22</xm:f>
          </x14:formula1>
          <xm:sqref>L14:L31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C22"/>
  <sheetViews>
    <sheetView zoomScaleNormal="100" workbookViewId="0">
      <selection activeCell="A12" sqref="A12"/>
    </sheetView>
  </sheetViews>
  <sheetFormatPr defaultRowHeight="15.5" x14ac:dyDescent="0.35"/>
  <cols>
    <col min="3" max="3" width="34.84375" customWidth="1"/>
  </cols>
  <sheetData>
    <row r="3" spans="2:3" x14ac:dyDescent="0.35">
      <c r="B3" s="229" t="s">
        <v>108</v>
      </c>
      <c r="C3" s="230"/>
    </row>
    <row r="4" spans="2:3" x14ac:dyDescent="0.35">
      <c r="B4" s="21"/>
      <c r="C4" s="22"/>
    </row>
    <row r="5" spans="2:3" x14ac:dyDescent="0.35">
      <c r="B5" s="19" t="s">
        <v>5</v>
      </c>
      <c r="C5" s="23" t="s">
        <v>101</v>
      </c>
    </row>
    <row r="6" spans="2:3" ht="17.25" customHeight="1" x14ac:dyDescent="0.35">
      <c r="B6" s="20" t="s">
        <v>11</v>
      </c>
      <c r="C6" s="24" t="s">
        <v>90</v>
      </c>
    </row>
    <row r="7" spans="2:3" x14ac:dyDescent="0.35">
      <c r="B7" s="19" t="s">
        <v>9</v>
      </c>
      <c r="C7" s="17" t="s">
        <v>102</v>
      </c>
    </row>
    <row r="8" spans="2:3" x14ac:dyDescent="0.35">
      <c r="B8" s="18"/>
      <c r="C8" s="17"/>
    </row>
    <row r="9" spans="2:3" x14ac:dyDescent="0.35">
      <c r="B9" s="18"/>
      <c r="C9" s="17"/>
    </row>
    <row r="10" spans="2:3" x14ac:dyDescent="0.35">
      <c r="B10" s="231" t="s">
        <v>91</v>
      </c>
      <c r="C10" s="232"/>
    </row>
    <row r="11" spans="2:3" x14ac:dyDescent="0.35">
      <c r="B11" s="18"/>
      <c r="C11" s="17"/>
    </row>
    <row r="12" spans="2:3" x14ac:dyDescent="0.35">
      <c r="B12" s="19" t="s">
        <v>8</v>
      </c>
      <c r="C12" s="17" t="s">
        <v>92</v>
      </c>
    </row>
    <row r="13" spans="2:3" x14ac:dyDescent="0.35">
      <c r="B13" s="19" t="s">
        <v>6</v>
      </c>
      <c r="C13" s="17" t="s">
        <v>93</v>
      </c>
    </row>
    <row r="14" spans="2:3" x14ac:dyDescent="0.35">
      <c r="B14" s="19" t="s">
        <v>12</v>
      </c>
      <c r="C14" s="17" t="s">
        <v>94</v>
      </c>
    </row>
    <row r="15" spans="2:3" x14ac:dyDescent="0.35">
      <c r="B15" s="19" t="s">
        <v>13</v>
      </c>
      <c r="C15" s="17" t="s">
        <v>95</v>
      </c>
    </row>
    <row r="16" spans="2:3" x14ac:dyDescent="0.35">
      <c r="B16" s="19" t="s">
        <v>14</v>
      </c>
      <c r="C16" s="17" t="s">
        <v>96</v>
      </c>
    </row>
    <row r="17" spans="2:3" x14ac:dyDescent="0.35">
      <c r="B17" s="19" t="s">
        <v>15</v>
      </c>
      <c r="C17" s="17" t="s">
        <v>97</v>
      </c>
    </row>
    <row r="18" spans="2:3" x14ac:dyDescent="0.35">
      <c r="B18" s="19" t="s">
        <v>11</v>
      </c>
      <c r="C18" s="17" t="s">
        <v>109</v>
      </c>
    </row>
    <row r="19" spans="2:3" x14ac:dyDescent="0.35">
      <c r="B19" s="25"/>
      <c r="C19" s="26"/>
    </row>
    <row r="20" spans="2:3" x14ac:dyDescent="0.35">
      <c r="B20" s="25"/>
      <c r="C20" s="108" t="s">
        <v>98</v>
      </c>
    </row>
    <row r="21" spans="2:3" x14ac:dyDescent="0.35">
      <c r="B21" s="19" t="s">
        <v>7</v>
      </c>
      <c r="C21" s="26" t="s">
        <v>100</v>
      </c>
    </row>
    <row r="22" spans="2:3" x14ac:dyDescent="0.35">
      <c r="B22" s="27" t="s">
        <v>10</v>
      </c>
      <c r="C22" s="164" t="s">
        <v>99</v>
      </c>
    </row>
  </sheetData>
  <mergeCells count="2">
    <mergeCell ref="B3:C3"/>
    <mergeCell ref="B10:C10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metadata xmlns="http://www.objective.com/ecm/document/metadata/FF3C5B18883D4E21973B57C2EEED7FD1" version="1.0.0">
  <systemFields>
    <field name="Objective-Id">
      <value order="0">A44062595</value>
    </field>
    <field name="Objective-Title">
      <value order="0">PFR Private Finance Return - 2023 - Template - Cymraeg</value>
    </field>
    <field name="Objective-Description">
      <value order="0"/>
    </field>
    <field name="Objective-CreationStamp">
      <value order="0">2022-04-07T16:36:58Z</value>
    </field>
    <field name="Objective-IsApproved">
      <value order="0">false</value>
    </field>
    <field name="Objective-IsPublished">
      <value order="0">true</value>
    </field>
    <field name="Objective-DatePublished">
      <value order="0">2023-02-13T10:48:01Z</value>
    </field>
    <field name="Objective-ModificationStamp">
      <value order="0">2023-02-13T10:48:01Z</value>
    </field>
    <field name="Objective-Owner">
      <value order="0">Fowler Simon (CCRA - Housing Safety, Regulation &amp; Improvement)</value>
    </field>
    <field name="Objective-Path">
      <value order="0">Objective Global Folder:#Business File Plan:WG Organisational Groups:NEW - Post April 2022 - Climate Change &amp; Rural Affairs:Climate Change &amp; Rural Affairs (CCRA) - Housing &amp; Regeneration - Housing Policy:1 - Save:Regulation:Financial Regulation:Registered Social Landlords - Finance - Financial Analysis - 2021-2025:Communication to RSL Sector</value>
    </field>
    <field name="Objective-Parent">
      <value order="0">Communication to RSL Sector</value>
    </field>
    <field name="Objective-State">
      <value order="0">Published</value>
    </field>
    <field name="Objective-VersionId">
      <value order="0">vA83915093</value>
    </field>
    <field name="Objective-Version">
      <value order="0">3.0</value>
    </field>
    <field name="Objective-VersionNumber">
      <value order="0">3</value>
    </field>
    <field name="Objective-VersionComment">
      <value order="0"/>
    </field>
    <field name="Objective-FileNumber">
      <value order="0">qA1510640</value>
    </field>
    <field name="Objective-Classification">
      <value order="0">Official - Sensitive</value>
    </field>
    <field name="Objective-Caveats">
      <value order="0"/>
    </field>
  </systemFields>
  <catalogues>
    <catalogue name="Document Type Catalogue" type="type" ori="id:cA14">
      <field name="Objective-Date Acquired">
        <value order="0">2022-04-06T23:00:00Z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9205D88DC4F44CB1CA8437F92B0221" ma:contentTypeVersion="11" ma:contentTypeDescription="Create a new document." ma:contentTypeScope="" ma:versionID="667fe0837caea05f4d688067accc25d3">
  <xsd:schema xmlns:xsd="http://www.w3.org/2001/XMLSchema" xmlns:xs="http://www.w3.org/2001/XMLSchema" xmlns:p="http://schemas.microsoft.com/office/2006/metadata/properties" xmlns:ns3="ef277e87-290d-49c5-91d0-3912be04ccbd" xmlns:ns4="93868ba0-4f09-432e-b4a8-1e7798b1a206" targetNamespace="http://schemas.microsoft.com/office/2006/metadata/properties" ma:root="true" ma:fieldsID="a3a561b8fad2546be392e986679a1b04" ns3:_="" ns4:_="">
    <xsd:import namespace="ef277e87-290d-49c5-91d0-3912be04ccbd"/>
    <xsd:import namespace="93868ba0-4f09-432e-b4a8-1e7798b1a2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277e87-290d-49c5-91d0-3912be04cc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868ba0-4f09-432e-b4a8-1e7798b1a20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2349B3-63DE-488B-9CF8-38F7C5EE1E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customXml/itemProps3.xml><?xml version="1.0" encoding="utf-8"?>
<ds:datastoreItem xmlns:ds="http://schemas.openxmlformats.org/officeDocument/2006/customXml" ds:itemID="{092C4EF2-7FEF-4810-A2D0-A1D578ED5FD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ef277e87-290d-49c5-91d0-3912be04ccbd"/>
    <ds:schemaRef ds:uri="http://purl.org/dc/elements/1.1/"/>
    <ds:schemaRef ds:uri="http://schemas.microsoft.com/office/2006/metadata/properties"/>
    <ds:schemaRef ds:uri="93868ba0-4f09-432e-b4a8-1e7798b1a206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1413E99D-BD3D-470B-BFF2-59B91C19A0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277e87-290d-49c5-91d0-3912be04ccbd"/>
    <ds:schemaRef ds:uri="93868ba0-4f09-432e-b4a8-1e7798b1a2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Cyfarwyddiadau</vt:lpstr>
      <vt:lpstr>PFR 2024</vt:lpstr>
      <vt:lpstr>Enghraifft</vt:lpstr>
      <vt:lpstr>Dewisiadau ar y Cwymplen</vt:lpstr>
      <vt:lpstr>Enghraifft!Print_Area</vt:lpstr>
      <vt:lpstr>'PFR 2024'!Print_Area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ParkinsonA</dc:creator>
  <cp:lastModifiedBy>Fowler Simon (CCRA - Housing Safety, Regulation &amp; Impr</cp:lastModifiedBy>
  <cp:lastPrinted>2016-04-27T13:17:47Z</cp:lastPrinted>
  <dcterms:created xsi:type="dcterms:W3CDTF">2016-04-14T14:21:56Z</dcterms:created>
  <dcterms:modified xsi:type="dcterms:W3CDTF">2024-05-08T11:18:51Z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A44062595</vt:lpwstr>
  </property>
  <property fmtid="{D5CDD505-2E9C-101B-9397-08002B2CF9AE}" pid="4" name="Objective-Title">
    <vt:lpwstr>PFR Private Finance Return - 2023 - Template - Cymraeg</vt:lpwstr>
  </property>
  <property fmtid="{D5CDD505-2E9C-101B-9397-08002B2CF9AE}" pid="5" name="Objective-Comment">
    <vt:lpwstr/>
  </property>
  <property fmtid="{D5CDD505-2E9C-101B-9397-08002B2CF9AE}" pid="6" name="Objective-CreationStamp">
    <vt:filetime>2023-02-13T10:18:27Z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2023-02-13T10:48:01Z</vt:filetime>
  </property>
  <property fmtid="{D5CDD505-2E9C-101B-9397-08002B2CF9AE}" pid="10" name="Objective-ModificationStamp">
    <vt:filetime>2023-02-13T10:48:01Z</vt:filetime>
  </property>
  <property fmtid="{D5CDD505-2E9C-101B-9397-08002B2CF9AE}" pid="11" name="Objective-Owner">
    <vt:lpwstr>Fowler Simon (CCRA - Housing Safety, Regulation &amp; Improvement)</vt:lpwstr>
  </property>
  <property fmtid="{D5CDD505-2E9C-101B-9397-08002B2CF9AE}" pid="12" name="Objective-Path">
    <vt:lpwstr>Objective Global Folder:#Business File Plan:WG Organisational Groups:NEW - Post April 2022 - Climate Change &amp; Rural Affairs:Climate Change &amp; Rural Affairs (CCRA) - Housing &amp; Regeneration - Housing Policy:1 - Save:Regulation:Financial Regulation:Registered Social Landlords - Finance - Financial Analysis - 2021-2025:Communication to RSL Sector:</vt:lpwstr>
  </property>
  <property fmtid="{D5CDD505-2E9C-101B-9397-08002B2CF9AE}" pid="13" name="Objective-Parent">
    <vt:lpwstr>Communication to RSL Sector</vt:lpwstr>
  </property>
  <property fmtid="{D5CDD505-2E9C-101B-9397-08002B2CF9AE}" pid="14" name="Objective-State">
    <vt:lpwstr>Published</vt:lpwstr>
  </property>
  <property fmtid="{D5CDD505-2E9C-101B-9397-08002B2CF9AE}" pid="15" name="Objective-Version">
    <vt:lpwstr>3.0</vt:lpwstr>
  </property>
  <property fmtid="{D5CDD505-2E9C-101B-9397-08002B2CF9AE}" pid="16" name="Objective-VersionNumber">
    <vt:r8>3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 - Sensitive]</vt:lpwstr>
  </property>
  <property fmtid="{D5CDD505-2E9C-101B-9397-08002B2CF9AE}" pid="20" name="Objective-Caveats">
    <vt:lpwstr/>
  </property>
  <property fmtid="{D5CDD505-2E9C-101B-9397-08002B2CF9AE}" pid="21" name="Objective-Language [system]">
    <vt:lpwstr>English (eng)</vt:lpwstr>
  </property>
  <property fmtid="{D5CDD505-2E9C-101B-9397-08002B2CF9AE}" pid="22" name="Objective-Date Acquired [system]">
    <vt:lpwstr/>
  </property>
  <property fmtid="{D5CDD505-2E9C-101B-9397-08002B2CF9AE}" pid="23" name="Objective-What to Keep [system]">
    <vt:lpwstr>No</vt:lpwstr>
  </property>
  <property fmtid="{D5CDD505-2E9C-101B-9397-08002B2CF9AE}" pid="24" name="Objective-Official Translation [system]">
    <vt:lpwstr/>
  </property>
  <property fmtid="{D5CDD505-2E9C-101B-9397-08002B2CF9AE}" pid="25" name="Objective-Connect Creator [system]">
    <vt:lpwstr/>
  </property>
  <property fmtid="{D5CDD505-2E9C-101B-9397-08002B2CF9AE}" pid="26" name="Objective-Description">
    <vt:lpwstr/>
  </property>
  <property fmtid="{D5CDD505-2E9C-101B-9397-08002B2CF9AE}" pid="27" name="Objective-VersionId">
    <vt:lpwstr>vA83915093</vt:lpwstr>
  </property>
  <property fmtid="{D5CDD505-2E9C-101B-9397-08002B2CF9AE}" pid="28" name="Objective-Language">
    <vt:lpwstr>English (eng)</vt:lpwstr>
  </property>
  <property fmtid="{D5CDD505-2E9C-101B-9397-08002B2CF9AE}" pid="29" name="Objective-Date Acquired">
    <vt:filetime>2022-04-06T23:00:00Z</vt:filetime>
  </property>
  <property fmtid="{D5CDD505-2E9C-101B-9397-08002B2CF9AE}" pid="30" name="Objective-What to Keep">
    <vt:lpwstr>No</vt:lpwstr>
  </property>
  <property fmtid="{D5CDD505-2E9C-101B-9397-08002B2CF9AE}" pid="31" name="Objective-Official Translation">
    <vt:lpwstr/>
  </property>
  <property fmtid="{D5CDD505-2E9C-101B-9397-08002B2CF9AE}" pid="32" name="Objective-Connect Creator">
    <vt:lpwstr/>
  </property>
  <property fmtid="{D5CDD505-2E9C-101B-9397-08002B2CF9AE}" pid="33" name="ContentTypeId">
    <vt:lpwstr>0x010100739205D88DC4F44CB1CA8437F92B0221</vt:lpwstr>
  </property>
</Properties>
</file>